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E26" i="14" l="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<sst xmlns="http://schemas.openxmlformats.org/spreadsheetml/2006/main" count="1536" uniqueCount="648">
  <si>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</si>
  <si>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</si>
  <si>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</si>
  <si>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</si>
  <si>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</si>
  <si>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</si>
  <si>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</si>
  <si>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</si>
  <si>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</si>
  <si>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</si>
  <si>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</si>
  <si>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</si>
  <si>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</si>
  <si>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</si>
  <si>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</si>
  <si>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</si>
  <si>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</si>
  <si>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</si>
  <si>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</si>
  <si>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</si>
  <si>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</si>
  <si>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</si>
  <si>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</si>
  <si>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</si>
  <si>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</si>
  <si>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</si>
  <si>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</si>
  <si>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</si>
  <si>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</si>
  <si>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</si>
  <si>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</si>
  <si>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</si>
  <si>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</si>
  <si>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</si>
  <si>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</si>
  <si>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</si>
  <si>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</si>
  <si>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</si>
  <si>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</si>
  <si>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</si>
  <si>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</si>
  <si>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</si>
  <si>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</si>
  <si>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</si>
  <si>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</si>
  <si>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</si>
  <si>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</si>
  <si>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</si>
  <si>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</si>
  <si>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</si>
  <si>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</si>
  <si>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</si>
  <si>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</si>
  <si>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</si>
  <si>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</si>
  <si>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</si>
  <si>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</si>
  <si>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</si>
  <si>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</si>
  <si>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</si>
  <si>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</si>
  <si>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</si>
  <si>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</si>
  <si>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</si>
  <si>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</si>
  <si>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</si>
  <si>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</si>
  <si>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</si>
  <si>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</si>
  <si>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</si>
  <si>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</si>
  <si>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</si>
  <si>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</si>
  <si>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</si>
  <si>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</si>
  <si>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</si>
  <si>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</si>
  <si>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</si>
  <si>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</si>
  <si>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</si>
  <si>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</si>
  <si>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</si>
  <si>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</si>
  <si>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</si>
  <si>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</si>
  <si>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</si>
  <si>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</si>
  <si>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</si>
  <si>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</si>
  <si>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</si>
  <si>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</si>
  <si>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</si>
  <si>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</si>
  <si>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</si>
  <si>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</si>
  <si>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</si>
  <si>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</si>
  <si>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</si>
  <si>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</si>
  <si>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</si>
  <si>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</si>
  <si>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</si>
  <si>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</si>
  <si>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</si>
  <si>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</si>
  <si>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</si>
  <si>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</si>
  <si>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</si>
  <si>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</si>
  <si>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</si>
  <si>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</si>
  <si>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</si>
  <si>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</si>
  <si>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</si>
  <si>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</si>
  <si>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</si>
  <si>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</si>
  <si>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</si>
  <si>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</si>
  <si>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</si>
  <si>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</si>
  <si>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</si>
  <si>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</si>
  <si>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</si>
  <si>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</si>
  <si>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</si>
  <si>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</si>
  <si>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</si>
  <si>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</si>
  <si>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</si>
  <si>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</si>
  <si>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</si>
  <si>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</si>
  <si>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</si>
  <si>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</si>
  <si>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</si>
  <si>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</si>
  <si>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</si>
  <si>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</si>
  <si>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</si>
  <si>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</si>
  <si>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</si>
  <si>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</si>
  <si>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</si>
  <si>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</si>
  <si>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</si>
  <si>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</si>
  <si>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</si>
  <si>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</si>
  <si>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</si>
  <si>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</si>
  <si>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</si>
  <si>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</si>
  <si>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</si>
  <si>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</si>
  <si>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</si>
  <si>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</si>
  <si>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</si>
  <si>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</si>
  <si>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</si>
  <si>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</si>
  <si>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</si>
  <si>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</si>
  <si>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</si>
  <si>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</si>
  <si>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</si>
  <si>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</si>
  <si>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</si>
  <si>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</si>
  <si>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</si>
  <si>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</si>
  <si>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</si>
  <si>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</si>
  <si>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</si>
  <si>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</si>
  <si>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</si>
  <si>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</si>
  <si>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</si>
  <si>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</si>
  <si>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</si>
  <si>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</si>
  <si>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</si>
  <si>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</si>
  <si>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</si>
  <si>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</si>
  <si>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</si>
  <si>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</si>
  <si>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</si>
  <si>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</si>
  <si>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</si>
  <si>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</si>
  <si>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</si>
  <si>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</si>
  <si>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</si>
  <si>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</si>
  <si>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</si>
  <si>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</si>
  <si>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</si>
  <si>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</si>
  <si>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</si>
  <si>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</si>
  <si>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</si>
  <si>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</si>
  <si>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</si>
  <si>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</si>
  <si>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</si>
  <si>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</si>
  <si>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</si>
  <si>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</si>
  <si>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</si>
  <si>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</si>
  <si>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</si>
  <si>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</si>
  <si>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</si>
  <si>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</si>
  <si>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</si>
  <si>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</si>
  <si>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</si>
  <si>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</si>
  <si>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</si>
  <si>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</si>
  <si>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</si>
  <si>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</si>
  <si>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</si>
  <si>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</si>
  <si>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</si>
  <si>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</si>
  <si>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</si>
  <si>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</si>
  <si>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</si>
  <si>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</si>
  <si>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</si>
  <si>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</si>
  <si>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</si>
  <si>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</si>
  <si>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</si>
  <si>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</si>
  <si>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</si>
  <si>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</si>
  <si>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</si>
  <si>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</si>
  <si>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</si>
  <si>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</si>
  <si>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</si>
  <si>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</si>
  <si>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</si>
  <si>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</si>
  <si>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</si>
  <si>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</si>
  <si>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</si>
  <si>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</si>
  <si>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</si>
  <si>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</si>
  <si>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</si>
  <si>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</si>
  <si>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</si>
  <si>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</si>
  <si>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</si>
  <si>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</si>
  <si>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</si>
  <si>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</si>
  <si>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</si>
  <si>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</si>
  <si>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</si>
  <si>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</si>
  <si>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</si>
  <si>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</si>
  <si>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</si>
  <si>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</si>
  <si>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</si>
  <si>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</si>
  <si>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</si>
  <si>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</si>
  <si>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</si>
  <si>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</si>
  <si>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</si>
  <si>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</si>
  <si>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</si>
  <si>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</si>
  <si>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</si>
  <si>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</si>
  <si>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</si>
  <si>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</si>
  <si>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</si>
  <si>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</si>
  <si>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</si>
  <si>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</si>
  <si>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</si>
  <si>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</si>
  <si>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</si>
  <si>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</si>
  <si>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</si>
  <si>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</si>
  <si>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</si>
  <si>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</si>
  <si>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</si>
  <si>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</si>
  <si>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</si>
  <si>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</si>
  <si>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</si>
  <si>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</si>
  <si>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</si>
  <si>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</si>
  <si>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</si>
  <si>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</si>
  <si>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</si>
  <si>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</si>
  <si>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</si>
  <si>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</si>
  <si>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</si>
  <si>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</si>
  <si>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</si>
  <si>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</si>
  <si>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</si>
  <si>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</si>
  <si>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</si>
  <si>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</si>
  <si>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</si>
  <si>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</si>
  <si>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</si>
  <si>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</si>
  <si>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</si>
  <si>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</si>
  <si>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</si>
  <si>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</si>
  <si>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</si>
  <si>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</si>
  <si>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</si>
  <si>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</si>
  <si>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</si>
  <si>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</si>
  <si>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</si>
  <si>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</si>
  <si>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</si>
  <si>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</si>
  <si>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</si>
  <si>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</si>
  <si>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</si>
  <si>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</si>
  <si>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</si>
  <si>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</si>
  <si>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</si>
  <si>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</si>
  <si>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</si>
  <si>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</si>
  <si>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</si>
  <si>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</si>
  <si>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</si>
  <si>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</si>
  <si>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</si>
  <si>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</si>
  <si>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</si>
  <si>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</si>
  <si>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</si>
  <si>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</si>
  <si>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</si>
  <si>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</si>
  <si>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</si>
  <si>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</si>
  <si>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</si>
  <si>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</si>
  <si>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</si>
  <si>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</si>
  <si>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</si>
  <si>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</si>
  <si>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</si>
  <si>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</si>
  <si>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</si>
  <si>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</si>
  <si>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</si>
  <si>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</si>
  <si>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</si>
  <si>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</si>
  <si>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</si>
  <si>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</si>
  <si>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</si>
  <si>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</si>
  <si>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</si>
  <si>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</si>
  <si>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</si>
  <si>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</si>
  <si>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</si>
  <si>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</si>
  <si>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</si>
  <si>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</si>
  <si>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</si>
  <si>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</si>
  <si>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</si>
  <si>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</si>
  <si>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</si>
  <si>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</si>
  <si>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</si>
  <si>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</si>
  <si>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</si>
  <si>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</si>
  <si>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</si>
  <si>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</si>
  <si>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</si>
  <si>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</si>
  <si>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</si>
  <si>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</si>
  <si>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</si>
  <si>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</si>
  <si>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</si>
  <si>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</si>
  <si>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</si>
  <si>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</si>
  <si>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</si>
  <si>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</si>
  <si>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</si>
  <si>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</si>
  <si>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</si>
  <si>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</si>
  <si>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</si>
  <si>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</si>
  <si>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</si>
  <si>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</si>
  <si>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</si>
  <si>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</si>
  <si>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</si>
  <si>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</si>
  <si>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</si>
  <si>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</si>
  <si>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</si>
  <si>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</si>
  <si>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</si>
  <si>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</si>
  <si>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</si>
  <si>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</si>
  <si>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</si>
  <si>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</si>
  <si>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</si>
  <si>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</si>
  <si>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</si>
  <si>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</si>
  <si>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</si>
  <si>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</si>
  <si>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</si>
  <si>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 xml:space="preserve">ایلام </t>
  </si>
  <si>
    <t>بدره</t>
  </si>
  <si>
    <t xml:space="preserve">بدره </t>
  </si>
  <si>
    <t>شهرک ولیعصر</t>
  </si>
  <si>
    <t>بانهلان</t>
  </si>
  <si>
    <t>شهرک ولی عصر</t>
  </si>
  <si>
    <t>چشمه شیرین</t>
  </si>
  <si>
    <t>زید</t>
  </si>
  <si>
    <t>آابهر</t>
  </si>
  <si>
    <t>آبهر</t>
  </si>
  <si>
    <t xml:space="preserve">زید </t>
  </si>
  <si>
    <t>گله دار</t>
  </si>
  <si>
    <t xml:space="preserve">زرانگوش </t>
  </si>
  <si>
    <t xml:space="preserve">تلخاب </t>
  </si>
  <si>
    <t xml:space="preserve">کچ کوبان </t>
  </si>
  <si>
    <t>گل مریم</t>
  </si>
  <si>
    <t>باران</t>
  </si>
  <si>
    <t>همدلان</t>
  </si>
  <si>
    <t>ارمیتا</t>
  </si>
  <si>
    <t>شیوا</t>
  </si>
  <si>
    <t>میثاق</t>
  </si>
  <si>
    <t>ماهک</t>
  </si>
  <si>
    <t>گل نرگس</t>
  </si>
  <si>
    <t>قاصدک</t>
  </si>
  <si>
    <t>توحید</t>
  </si>
  <si>
    <t>وحدت</t>
  </si>
  <si>
    <t>عترت</t>
  </si>
  <si>
    <t>زاگرس</t>
  </si>
  <si>
    <t>یاس</t>
  </si>
  <si>
    <t xml:space="preserve">همدم </t>
  </si>
  <si>
    <t>ارشت</t>
  </si>
  <si>
    <t>کبیرکوه</t>
  </si>
  <si>
    <t>سیمره</t>
  </si>
  <si>
    <t>لارت</t>
  </si>
  <si>
    <t>آفتاب</t>
  </si>
  <si>
    <t xml:space="preserve">نگین </t>
  </si>
  <si>
    <t xml:space="preserve">صداقت </t>
  </si>
  <si>
    <t xml:space="preserve">گلاره </t>
  </si>
  <si>
    <t xml:space="preserve">دنیا </t>
  </si>
  <si>
    <t>فعال</t>
  </si>
  <si>
    <t>ترابی</t>
  </si>
  <si>
    <t>جاوید</t>
  </si>
  <si>
    <t>ثریا تمری</t>
  </si>
  <si>
    <t>الهام ریزوند</t>
  </si>
  <si>
    <t>1392/12/1</t>
  </si>
  <si>
    <t>1392/12/13</t>
  </si>
  <si>
    <t>1393/4/17</t>
  </si>
  <si>
    <t>1393/4/18</t>
  </si>
  <si>
    <t>1393/4/16</t>
  </si>
  <si>
    <t>1393/5/19</t>
  </si>
  <si>
    <t>1393/5/21</t>
  </si>
  <si>
    <t>1393/6/15</t>
  </si>
  <si>
    <t>1393/6/9</t>
  </si>
  <si>
    <t>1393/11/18</t>
  </si>
  <si>
    <t>1393/10/18</t>
  </si>
  <si>
    <t>1393/10/21</t>
  </si>
  <si>
    <t>1393/10/25</t>
  </si>
  <si>
    <t>1393/11/26</t>
  </si>
  <si>
    <t>1394/12/18</t>
  </si>
  <si>
    <t>1395/1/28</t>
  </si>
  <si>
    <t>1395/1/30</t>
  </si>
  <si>
    <t>95/3/10</t>
  </si>
  <si>
    <t xml:space="preserve">25ماه </t>
  </si>
  <si>
    <t>25ماه</t>
  </si>
  <si>
    <t>25 ماه</t>
  </si>
  <si>
    <t>23ماه</t>
  </si>
  <si>
    <t xml:space="preserve">24ماه </t>
  </si>
  <si>
    <t xml:space="preserve">23ماه </t>
  </si>
  <si>
    <t xml:space="preserve">18ماه </t>
  </si>
  <si>
    <t>19ماه</t>
  </si>
  <si>
    <t>18ماه</t>
  </si>
  <si>
    <t xml:space="preserve">5 ماه </t>
  </si>
  <si>
    <t xml:space="preserve">4ماه </t>
  </si>
  <si>
    <t xml:space="preserve">3ماه </t>
  </si>
  <si>
    <t xml:space="preserve">2ماه </t>
  </si>
  <si>
    <t>مرحله ت(8)</t>
  </si>
  <si>
    <t>مرحله(ت) 9</t>
  </si>
  <si>
    <t>مرحله ت(8</t>
  </si>
  <si>
    <t>مرحله ت8</t>
  </si>
  <si>
    <t>مرحله ت3</t>
  </si>
  <si>
    <t>مرحله ت(3)</t>
  </si>
  <si>
    <t>ت 1</t>
  </si>
  <si>
    <t>مرحله ت 7</t>
  </si>
  <si>
    <t>مرحله ت 3</t>
  </si>
  <si>
    <t>مرحله پ 9</t>
  </si>
  <si>
    <t>مرحله پ 5</t>
  </si>
  <si>
    <t>پ2</t>
  </si>
  <si>
    <t>مرحله پ 2</t>
  </si>
  <si>
    <t>لیلا صفری</t>
  </si>
  <si>
    <t>رعناصفری</t>
  </si>
  <si>
    <t>تکتم رنجبر</t>
  </si>
  <si>
    <t xml:space="preserve">پرنیا وحید </t>
  </si>
  <si>
    <t>شهناز خیرا  لهی</t>
  </si>
  <si>
    <t>فرشته اسفرم</t>
  </si>
  <si>
    <t>طاهر دارابی</t>
  </si>
  <si>
    <t>شهین کبیری</t>
  </si>
  <si>
    <t>لیلا رشیدی</t>
  </si>
  <si>
    <t>لیلا چتالی</t>
  </si>
  <si>
    <t>نسیم نصیری</t>
  </si>
  <si>
    <t>روبخش شیری</t>
  </si>
  <si>
    <t>زهرا بگ محمدی</t>
  </si>
  <si>
    <t>فرخنده هندمینی</t>
  </si>
  <si>
    <t>مریم عمورضا</t>
  </si>
  <si>
    <t>مریم خانی</t>
  </si>
  <si>
    <t>فرخنده هدایتی</t>
  </si>
  <si>
    <t xml:space="preserve">رودابه شهبازی </t>
  </si>
  <si>
    <t xml:space="preserve">قدریه فاضلی </t>
  </si>
  <si>
    <t>ریحان جوزی</t>
  </si>
  <si>
    <t xml:space="preserve">جیران جعفری </t>
  </si>
  <si>
    <t xml:space="preserve">الهام صیدی </t>
  </si>
  <si>
    <t xml:space="preserve">گل تاج اوهام </t>
  </si>
  <si>
    <t xml:space="preserve">فرحناز صفری </t>
  </si>
  <si>
    <t>زیبا صفری</t>
  </si>
  <si>
    <t>مریم رضایی</t>
  </si>
  <si>
    <t>پریسا حیدری</t>
  </si>
  <si>
    <t xml:space="preserve">فاطمه علیزاده </t>
  </si>
  <si>
    <t>ناهید رضائیان</t>
  </si>
  <si>
    <t>حسین کیهانیان</t>
  </si>
  <si>
    <t>اکرم فروتن</t>
  </si>
  <si>
    <t>نشمین بارانی الوار</t>
  </si>
  <si>
    <t>توران عزیزی</t>
  </si>
  <si>
    <t>خاتون ریزوندی</t>
  </si>
  <si>
    <t>زهرا مراد خانی</t>
  </si>
  <si>
    <t>زیبنده صالح نیا</t>
  </si>
  <si>
    <t>خدیجه نورالهی</t>
  </si>
  <si>
    <t>مینا رحیمی</t>
  </si>
  <si>
    <t>لیلا فرجامی</t>
  </si>
  <si>
    <t>فاطمه خانی</t>
  </si>
  <si>
    <t>ناهید شیرمحمدی</t>
  </si>
  <si>
    <t>طیبه خدایی</t>
  </si>
  <si>
    <t>مژگان تیموریان</t>
  </si>
  <si>
    <t xml:space="preserve">سهیلا مرادخانی </t>
  </si>
  <si>
    <t xml:space="preserve">سمیه سبزی </t>
  </si>
  <si>
    <t xml:space="preserve">ناهید الماسی </t>
  </si>
  <si>
    <t xml:space="preserve">آسیه روشنی </t>
  </si>
  <si>
    <t xml:space="preserve">مهناز شیرمحمدی </t>
  </si>
  <si>
    <t>مرضیه نورنیایی</t>
  </si>
  <si>
    <t>اسماءداراخانی</t>
  </si>
  <si>
    <t>رضوان حیدری</t>
  </si>
  <si>
    <t xml:space="preserve"> مرادیان</t>
  </si>
  <si>
    <t>فردوس انصاری</t>
  </si>
  <si>
    <t>دلبرمامی</t>
  </si>
  <si>
    <t>زینب جعفری</t>
  </si>
  <si>
    <t>ناهید مهدوی</t>
  </si>
  <si>
    <t>هما علیشاهی</t>
  </si>
  <si>
    <t>سیمین اسد پور</t>
  </si>
  <si>
    <t>سمانه برفی پور</t>
  </si>
  <si>
    <t>زینب شیری</t>
  </si>
  <si>
    <t>فرح انگیز صفری</t>
  </si>
  <si>
    <t>سمیه رستمی</t>
  </si>
  <si>
    <t>زینب همتی</t>
  </si>
  <si>
    <t xml:space="preserve">مریم خانی </t>
  </si>
  <si>
    <t>معصومه نیازی</t>
  </si>
  <si>
    <t>طاهره جباری</t>
  </si>
  <si>
    <t>سهیلا میرحسینی</t>
  </si>
  <si>
    <t>مرضیه حاتمی کیا</t>
  </si>
  <si>
    <t xml:space="preserve">آزیتا اسمعیلی </t>
  </si>
  <si>
    <t xml:space="preserve">زرین پیری </t>
  </si>
  <si>
    <t xml:space="preserve">فاطمه عباسی </t>
  </si>
  <si>
    <t xml:space="preserve">شهناز شیر محمدی </t>
  </si>
  <si>
    <t>قوی</t>
  </si>
  <si>
    <t>متوسط</t>
  </si>
  <si>
    <t>ضعیف</t>
  </si>
  <si>
    <t>ندارد</t>
  </si>
  <si>
    <t xml:space="preserve">ندارد </t>
  </si>
  <si>
    <t>دارد</t>
  </si>
  <si>
    <t>تشکیل نشده</t>
  </si>
  <si>
    <t>ماهانه</t>
  </si>
  <si>
    <t>مرتب</t>
  </si>
  <si>
    <t>27هرماه</t>
  </si>
  <si>
    <t>24هرماه</t>
  </si>
  <si>
    <t>25هرماه</t>
  </si>
  <si>
    <t>23هرماه</t>
  </si>
  <si>
    <t>26هرماه</t>
  </si>
  <si>
    <t>15هرماه</t>
  </si>
  <si>
    <t>16ماه</t>
  </si>
  <si>
    <t>22هرماه</t>
  </si>
  <si>
    <t>انجام شده</t>
  </si>
  <si>
    <t>بی نقض</t>
  </si>
  <si>
    <t>ندی رضاییان</t>
  </si>
  <si>
    <t>لیلا شهبازی</t>
  </si>
  <si>
    <t>1393/4/7</t>
  </si>
  <si>
    <t>1393/4/2</t>
  </si>
  <si>
    <t>1393/7/19</t>
  </si>
  <si>
    <t>1393/11/2</t>
  </si>
  <si>
    <t>1393/8/20</t>
  </si>
  <si>
    <t>1394/3/2</t>
  </si>
  <si>
    <t>1394/1/18</t>
  </si>
  <si>
    <t>1394/5/12</t>
  </si>
  <si>
    <t>23درصد</t>
  </si>
  <si>
    <t>24درصد</t>
  </si>
  <si>
    <t xml:space="preserve">24درصد </t>
  </si>
  <si>
    <t>1393/8/1</t>
  </si>
  <si>
    <t>1393/7/24</t>
  </si>
  <si>
    <t>1393/9/24</t>
  </si>
  <si>
    <t>1394/6/20</t>
  </si>
  <si>
    <t>1393/10/23</t>
  </si>
  <si>
    <t>1393/12/4</t>
  </si>
  <si>
    <t>1393/11/25</t>
  </si>
  <si>
    <t>1393/12/24</t>
  </si>
  <si>
    <t>1394/4/26</t>
  </si>
  <si>
    <t>1394/4/15</t>
  </si>
  <si>
    <t>1394/7/15</t>
  </si>
  <si>
    <t>1394/4/24</t>
  </si>
  <si>
    <t>1394/4/22</t>
  </si>
  <si>
    <t>1393/9/2</t>
  </si>
  <si>
    <t>1393/11/12</t>
  </si>
  <si>
    <t>13939/11/12</t>
  </si>
  <si>
    <t>1394/6/24</t>
  </si>
  <si>
    <t>1394/7/20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</si>
</sst>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311</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310</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309</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312</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313</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314</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315</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317</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421</v>
      </c>
      <c r="E13" s="623" t="s">
        <v>424</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319</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321</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323</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326</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328</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330</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332</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334</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336</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338</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339</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340</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342</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344</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356</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358</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360</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362</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364</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366</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368</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370</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371</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372</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373</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375</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376</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377</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379</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381</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383</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385</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420</v>
      </c>
      <c r="F76" s="603"/>
      <c r="G76" s="603"/>
      <c r="H76" s="603"/>
      <c r="I76" s="603"/>
      <c r="J76" s="603"/>
      <c r="K76" s="603"/>
      <c r="L76" s="603"/>
      <c r="M76" s="603"/>
      <c r="N76" s="603"/>
      <c r="O76" s="603"/>
      <c r="P76" s="603"/>
      <c r="Q76" s="603"/>
      <c r="R76" s="603"/>
      <c r="S76" s="603"/>
      <c r="T76" s="603"/>
      <c r="U76" s="604"/>
    </row>
    <row r="77" spans="2:21" ht="18" thickBot="1" x14ac:dyDescent="0.45">
      <c r="B77" s="588"/>
      <c r="C77" s="589"/>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388</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390</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392</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393</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395</v>
      </c>
      <c r="F85" s="606"/>
      <c r="G85" s="606"/>
      <c r="H85" s="606"/>
      <c r="I85" s="606"/>
      <c r="J85" s="606"/>
      <c r="K85" s="606"/>
      <c r="L85" s="606"/>
      <c r="M85" s="606"/>
      <c r="N85" s="606"/>
      <c r="O85" s="606"/>
      <c r="P85" s="606"/>
      <c r="Q85" s="606"/>
      <c r="R85" s="606"/>
      <c r="S85" s="606"/>
      <c r="T85" s="606"/>
      <c r="U85" s="607"/>
    </row>
    <row r="86" spans="2:21" ht="18" thickBot="1" x14ac:dyDescent="0.45">
      <c r="B86" s="588"/>
      <c r="C86" s="589"/>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397</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399</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401</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403</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405</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394</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395</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407</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399</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401</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403</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405</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394</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396</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398</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400</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402</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404</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406</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396</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398</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400</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402</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410</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412</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399</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415</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399</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415</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399</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415</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417</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417</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417</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346</v>
      </c>
      <c r="E154" s="592" t="s">
        <v>419</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418</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347</v>
      </c>
      <c r="E156" s="592" t="s">
        <v>419</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418</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348</v>
      </c>
      <c r="E158" s="592" t="s">
        <v>419</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418</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349</v>
      </c>
      <c r="E160" s="592" t="s">
        <v>419</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418</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350</v>
      </c>
      <c r="E162" s="592" t="s">
        <v>419</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418</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351</v>
      </c>
      <c r="E164" s="592" t="s">
        <v>419</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418</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352</v>
      </c>
      <c r="E166" s="592" t="s">
        <v>419</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418</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353</v>
      </c>
      <c r="E168" s="592" t="s">
        <v>419</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418</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354</v>
      </c>
      <c r="E170" s="592" t="s">
        <v>419</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418</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355</v>
      </c>
      <c r="E172" s="592" t="s">
        <v>419</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418</v>
      </c>
      <c r="F173" s="594"/>
      <c r="G173" s="594"/>
      <c r="H173" s="594"/>
      <c r="I173" s="594"/>
      <c r="J173" s="594"/>
      <c r="K173" s="594"/>
      <c r="L173" s="594"/>
      <c r="M173" s="594"/>
      <c r="N173" s="594"/>
      <c r="O173" s="594"/>
      <c r="P173" s="594"/>
      <c r="Q173" s="594"/>
      <c r="R173" s="594"/>
      <c r="S173" s="594"/>
      <c r="T173" s="594"/>
      <c r="U173" s="595"/>
    </row>
  </sheetData>
  <sheetProtection algorithmName="SHA-512" hashValue="SWOyHZcuA12zRvY7iMWUCw3tE8+nGzuf4Sovu5N0Pg8Csmo82UoQKnxcRRr2pSHigWgMEDrG5E1S3WpLZOIwCA==" saltValue="xSfPXwjZuzPkBri7wzvWc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DP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437</v>
      </c>
      <c r="F3" s="15" t="s">
        <v>437</v>
      </c>
      <c r="G3" s="16" t="s">
        <v>437</v>
      </c>
      <c r="H3" s="15" t="s">
        <v>437</v>
      </c>
      <c r="I3" s="16" t="s">
        <v>437</v>
      </c>
      <c r="J3" s="15" t="s">
        <v>437</v>
      </c>
      <c r="K3" s="16" t="s">
        <v>437</v>
      </c>
      <c r="L3" s="15" t="s">
        <v>437</v>
      </c>
      <c r="M3" s="16" t="s">
        <v>437</v>
      </c>
      <c r="N3" s="15" t="s">
        <v>437</v>
      </c>
      <c r="O3" s="16" t="s">
        <v>437</v>
      </c>
      <c r="P3" s="15" t="s">
        <v>437</v>
      </c>
      <c r="Q3" s="16" t="s">
        <v>437</v>
      </c>
      <c r="R3" s="15" t="s">
        <v>437</v>
      </c>
      <c r="S3" s="16" t="s">
        <v>437</v>
      </c>
      <c r="T3" s="15" t="s">
        <v>437</v>
      </c>
      <c r="U3" s="16" t="s">
        <v>437</v>
      </c>
      <c r="V3" s="15" t="s">
        <v>437</v>
      </c>
      <c r="W3" s="16" t="s">
        <v>437</v>
      </c>
      <c r="X3" s="15" t="s">
        <v>437</v>
      </c>
      <c r="Y3" s="16" t="s">
        <v>437</v>
      </c>
      <c r="Z3" s="15" t="s">
        <v>437</v>
      </c>
      <c r="AA3" s="16" t="s">
        <v>437</v>
      </c>
      <c r="AB3" s="15" t="s">
        <v>438</v>
      </c>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439</v>
      </c>
      <c r="F4" s="15" t="s">
        <v>439</v>
      </c>
      <c r="G4" s="16" t="s">
        <v>439</v>
      </c>
      <c r="H4" s="15" t="s">
        <v>439</v>
      </c>
      <c r="I4" s="16" t="s">
        <v>439</v>
      </c>
      <c r="J4" s="15" t="s">
        <v>439</v>
      </c>
      <c r="K4" s="16" t="s">
        <v>439</v>
      </c>
      <c r="L4" s="15" t="s">
        <v>439</v>
      </c>
      <c r="M4" s="16" t="s">
        <v>439</v>
      </c>
      <c r="N4" s="377" t="s">
        <v>439</v>
      </c>
      <c r="O4" s="16" t="s">
        <v>439</v>
      </c>
      <c r="P4" s="15" t="s">
        <v>439</v>
      </c>
      <c r="Q4" s="16" t="s">
        <v>439</v>
      </c>
      <c r="R4" s="15" t="s">
        <v>439</v>
      </c>
      <c r="S4" s="16" t="s">
        <v>439</v>
      </c>
      <c r="T4" s="15" t="s">
        <v>439</v>
      </c>
      <c r="U4" s="16" t="s">
        <v>439</v>
      </c>
      <c r="V4" s="15" t="s">
        <v>439</v>
      </c>
      <c r="W4" s="16" t="s">
        <v>439</v>
      </c>
      <c r="X4" s="377" t="s">
        <v>439</v>
      </c>
      <c r="Y4" s="16" t="s">
        <v>439</v>
      </c>
      <c r="Z4" s="15" t="s">
        <v>439</v>
      </c>
      <c r="AA4" s="16" t="s">
        <v>439</v>
      </c>
      <c r="AB4" s="15" t="s">
        <v>440</v>
      </c>
      <c r="AC4" s="16"/>
      <c r="AD4" s="15"/>
      <c r="AE4" s="16"/>
      <c r="AF4" s="15"/>
      <c r="AG4" s="16"/>
      <c r="AH4" s="377"/>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441</v>
      </c>
      <c r="F5" s="15" t="s">
        <v>441</v>
      </c>
      <c r="G5" s="16" t="s">
        <v>442</v>
      </c>
      <c r="H5" s="15" t="s">
        <v>442</v>
      </c>
      <c r="I5" s="16" t="s">
        <v>441</v>
      </c>
      <c r="J5" s="15" t="s">
        <v>443</v>
      </c>
      <c r="K5" s="16" t="s">
        <v>444</v>
      </c>
      <c r="L5" s="15" t="s">
        <v>444</v>
      </c>
      <c r="M5" s="16" t="s">
        <v>444</v>
      </c>
      <c r="N5" s="377" t="s">
        <v>445</v>
      </c>
      <c r="O5" s="16" t="s">
        <v>445</v>
      </c>
      <c r="P5" s="15" t="s">
        <v>445</v>
      </c>
      <c r="Q5" s="16" t="s">
        <v>446</v>
      </c>
      <c r="R5" s="15" t="s">
        <v>444</v>
      </c>
      <c r="S5" s="16" t="s">
        <v>443</v>
      </c>
      <c r="T5" s="15" t="s">
        <v>443</v>
      </c>
      <c r="U5" s="16" t="s">
        <v>443</v>
      </c>
      <c r="V5" s="15" t="s">
        <v>444</v>
      </c>
      <c r="W5" s="16" t="s">
        <v>447</v>
      </c>
      <c r="X5" s="377" t="s">
        <v>448</v>
      </c>
      <c r="Y5" s="16" t="s">
        <v>449</v>
      </c>
      <c r="Z5" s="15" t="s">
        <v>450</v>
      </c>
      <c r="AA5" s="16" t="s">
        <v>451</v>
      </c>
      <c r="AB5" s="15" t="s">
        <v>452</v>
      </c>
      <c r="AC5" s="16"/>
      <c r="AD5" s="15"/>
      <c r="AE5" s="16"/>
      <c r="AF5" s="15"/>
      <c r="AG5" s="16"/>
      <c r="AH5" s="377"/>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453</v>
      </c>
      <c r="F6" s="23" t="s">
        <v>454</v>
      </c>
      <c r="G6" s="24" t="s">
        <v>455</v>
      </c>
      <c r="H6" s="23" t="s">
        <v>456</v>
      </c>
      <c r="I6" s="24" t="s">
        <v>457</v>
      </c>
      <c r="J6" s="23" t="s">
        <v>458</v>
      </c>
      <c r="K6" s="24" t="s">
        <v>459</v>
      </c>
      <c r="L6" s="23" t="s">
        <v>460</v>
      </c>
      <c r="M6" s="24" t="s">
        <v>461</v>
      </c>
      <c r="N6" s="23" t="s">
        <v>462</v>
      </c>
      <c r="O6" s="24" t="s">
        <v>463</v>
      </c>
      <c r="P6" s="23" t="s">
        <v>464</v>
      </c>
      <c r="Q6" s="24" t="s">
        <v>465</v>
      </c>
      <c r="R6" s="23" t="s">
        <v>466</v>
      </c>
      <c r="S6" s="24" t="s">
        <v>467</v>
      </c>
      <c r="T6" s="23" t="s">
        <v>468</v>
      </c>
      <c r="U6" s="24" t="s">
        <v>469</v>
      </c>
      <c r="V6" s="23" t="s">
        <v>470</v>
      </c>
      <c r="W6" s="24" t="s">
        <v>471</v>
      </c>
      <c r="X6" s="23" t="s">
        <v>472</v>
      </c>
      <c r="Y6" s="24" t="s">
        <v>473</v>
      </c>
      <c r="Z6" s="23" t="s">
        <v>474</v>
      </c>
      <c r="AA6" s="24" t="s">
        <v>475</v>
      </c>
      <c r="AB6" s="23" t="s">
        <v>476</v>
      </c>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477</v>
      </c>
      <c r="F8" s="288" t="s">
        <v>477</v>
      </c>
      <c r="G8" s="288" t="s">
        <v>477</v>
      </c>
      <c r="H8" s="288" t="s">
        <v>477</v>
      </c>
      <c r="I8" s="288" t="s">
        <v>477</v>
      </c>
      <c r="J8" s="288" t="s">
        <v>477</v>
      </c>
      <c r="K8" s="288" t="s">
        <v>477</v>
      </c>
      <c r="L8" s="288" t="s">
        <v>477</v>
      </c>
      <c r="M8" s="288" t="s">
        <v>477</v>
      </c>
      <c r="N8" s="288" t="s">
        <v>477</v>
      </c>
      <c r="O8" s="288" t="s">
        <v>477</v>
      </c>
      <c r="P8" s="288" t="s">
        <v>477</v>
      </c>
      <c r="Q8" s="288" t="s">
        <v>477</v>
      </c>
      <c r="R8" s="288" t="s">
        <v>477</v>
      </c>
      <c r="S8" s="288" t="s">
        <v>477</v>
      </c>
      <c r="T8" s="288" t="s">
        <v>477</v>
      </c>
      <c r="U8" s="288" t="s">
        <v>477</v>
      </c>
      <c r="V8" s="288" t="s">
        <v>477</v>
      </c>
      <c r="W8" s="288" t="s">
        <v>477</v>
      </c>
      <c r="X8" s="288" t="s">
        <v>477</v>
      </c>
      <c r="Y8" s="288" t="s">
        <v>477</v>
      </c>
      <c r="Z8" s="288" t="s">
        <v>477</v>
      </c>
      <c r="AA8" s="288" t="s">
        <v>477</v>
      </c>
      <c r="AB8" s="288" t="s">
        <v>477</v>
      </c>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t="s">
        <v>478</v>
      </c>
      <c r="F9" s="289" t="s">
        <v>478</v>
      </c>
      <c r="G9" s="289" t="s">
        <v>478</v>
      </c>
      <c r="H9" s="289" t="s">
        <v>478</v>
      </c>
      <c r="I9" s="289" t="s">
        <v>478</v>
      </c>
      <c r="J9" s="289" t="s">
        <v>478</v>
      </c>
      <c r="K9" s="289" t="s">
        <v>478</v>
      </c>
      <c r="L9" s="289" t="s">
        <v>478</v>
      </c>
      <c r="M9" s="289" t="s">
        <v>478</v>
      </c>
      <c r="N9" s="289" t="s">
        <v>478</v>
      </c>
      <c r="O9" s="289" t="s">
        <v>478</v>
      </c>
      <c r="P9" s="289" t="s">
        <v>478</v>
      </c>
      <c r="Q9" s="289" t="s">
        <v>478</v>
      </c>
      <c r="R9" s="289" t="s">
        <v>478</v>
      </c>
      <c r="S9" s="289" t="s">
        <v>478</v>
      </c>
      <c r="T9" s="289" t="s">
        <v>478</v>
      </c>
      <c r="U9" s="289" t="s">
        <v>478</v>
      </c>
      <c r="V9" s="289" t="s">
        <v>478</v>
      </c>
      <c r="W9" s="289" t="s">
        <v>478</v>
      </c>
      <c r="X9" s="289" t="s">
        <v>478</v>
      </c>
      <c r="Y9" s="289" t="s">
        <v>478</v>
      </c>
      <c r="Z9" s="289" t="s">
        <v>478</v>
      </c>
      <c r="AA9" s="289" t="s">
        <v>478</v>
      </c>
      <c r="AB9" s="289" t="s">
        <v>478</v>
      </c>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479</v>
      </c>
      <c r="F10" s="20" t="s">
        <v>479</v>
      </c>
      <c r="G10" s="20" t="s">
        <v>479</v>
      </c>
      <c r="H10" s="20" t="s">
        <v>479</v>
      </c>
      <c r="I10" s="20" t="s">
        <v>479</v>
      </c>
      <c r="J10" s="20" t="s">
        <v>479</v>
      </c>
      <c r="K10" s="20" t="s">
        <v>479</v>
      </c>
      <c r="L10" s="20" t="s">
        <v>479</v>
      </c>
      <c r="M10" s="20" t="s">
        <v>479</v>
      </c>
      <c r="N10" s="20" t="s">
        <v>479</v>
      </c>
      <c r="O10" s="20" t="s">
        <v>479</v>
      </c>
      <c r="P10" s="20" t="s">
        <v>479</v>
      </c>
      <c r="Q10" s="20" t="s">
        <v>479</v>
      </c>
      <c r="R10" s="20" t="s">
        <v>479</v>
      </c>
      <c r="S10" s="20" t="s">
        <v>479</v>
      </c>
      <c r="T10" s="20" t="s">
        <v>479</v>
      </c>
      <c r="U10" s="20" t="s">
        <v>479</v>
      </c>
      <c r="V10" s="20" t="s">
        <v>479</v>
      </c>
      <c r="W10" s="20" t="s">
        <v>479</v>
      </c>
      <c r="X10" s="20" t="s">
        <v>479</v>
      </c>
      <c r="Y10" s="20" t="s">
        <v>479</v>
      </c>
      <c r="Z10" s="20" t="s">
        <v>479</v>
      </c>
      <c r="AA10" s="20" t="s">
        <v>479</v>
      </c>
      <c r="AB10" s="20" t="s">
        <v>479</v>
      </c>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480</v>
      </c>
      <c r="F11" s="20" t="s">
        <v>480</v>
      </c>
      <c r="G11" s="20" t="s">
        <v>480</v>
      </c>
      <c r="H11" s="20" t="s">
        <v>480</v>
      </c>
      <c r="I11" s="20" t="s">
        <v>480</v>
      </c>
      <c r="J11" s="20" t="s">
        <v>480</v>
      </c>
      <c r="K11" s="20" t="s">
        <v>480</v>
      </c>
      <c r="L11" s="20" t="s">
        <v>480</v>
      </c>
      <c r="M11" s="20" t="s">
        <v>480</v>
      </c>
      <c r="N11" s="20" t="s">
        <v>480</v>
      </c>
      <c r="O11" s="20" t="s">
        <v>480</v>
      </c>
      <c r="P11" s="20" t="s">
        <v>480</v>
      </c>
      <c r="Q11" s="20" t="s">
        <v>480</v>
      </c>
      <c r="R11" s="20" t="s">
        <v>480</v>
      </c>
      <c r="S11" s="20" t="s">
        <v>480</v>
      </c>
      <c r="T11" s="20" t="s">
        <v>480</v>
      </c>
      <c r="U11" s="20" t="s">
        <v>480</v>
      </c>
      <c r="V11" s="20" t="s">
        <v>480</v>
      </c>
      <c r="W11" s="20" t="s">
        <v>480</v>
      </c>
      <c r="X11" s="20" t="s">
        <v>480</v>
      </c>
      <c r="Y11" s="20" t="s">
        <v>480</v>
      </c>
      <c r="Z11" s="20" t="s">
        <v>480</v>
      </c>
      <c r="AA11" s="20" t="s">
        <v>480</v>
      </c>
      <c r="AB11" s="20" t="s">
        <v>480</v>
      </c>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421</v>
      </c>
      <c r="E12" s="498">
        <v>9189486808</v>
      </c>
      <c r="F12" s="498">
        <v>9189486809</v>
      </c>
      <c r="G12" s="498">
        <v>9189486810</v>
      </c>
      <c r="H12" s="498">
        <v>9189486811</v>
      </c>
      <c r="I12" s="498">
        <v>9189486812</v>
      </c>
      <c r="J12" s="498">
        <v>9189486813</v>
      </c>
      <c r="K12" s="498">
        <v>9189486814</v>
      </c>
      <c r="L12" s="498">
        <v>9189486815</v>
      </c>
      <c r="M12" s="498">
        <v>9189486816</v>
      </c>
      <c r="N12" s="498">
        <v>9189486817</v>
      </c>
      <c r="O12" s="498">
        <v>9189486818</v>
      </c>
      <c r="P12" s="498">
        <v>9189486819</v>
      </c>
      <c r="Q12" s="498">
        <v>9189486820</v>
      </c>
      <c r="R12" s="498">
        <v>9189486821</v>
      </c>
      <c r="S12" s="498">
        <v>9189486822</v>
      </c>
      <c r="T12" s="498">
        <v>9189486823</v>
      </c>
      <c r="U12" s="498">
        <v>9189486824</v>
      </c>
      <c r="V12" s="498">
        <v>9189486825</v>
      </c>
      <c r="W12" s="498">
        <v>9189486826</v>
      </c>
      <c r="X12" s="498">
        <v>9189486827</v>
      </c>
      <c r="Y12" s="498">
        <v>9189486828</v>
      </c>
      <c r="Z12" s="498">
        <v>9189486829</v>
      </c>
      <c r="AA12" s="498">
        <v>9189486830</v>
      </c>
      <c r="AB12" s="498">
        <v>9189486831</v>
      </c>
      <c r="AC12" s="498"/>
      <c r="AD12" s="499"/>
      <c r="AE12" s="498"/>
      <c r="AF12" s="499"/>
      <c r="AG12" s="498"/>
      <c r="AH12" s="499"/>
      <c r="AI12" s="498"/>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20" t="s">
        <v>480</v>
      </c>
      <c r="F13" s="19" t="s">
        <v>480</v>
      </c>
      <c r="G13" s="20" t="s">
        <v>480</v>
      </c>
      <c r="H13" s="19" t="s">
        <v>480</v>
      </c>
      <c r="I13" s="20" t="s">
        <v>617</v>
      </c>
      <c r="J13" s="19" t="s">
        <v>617</v>
      </c>
      <c r="K13" s="20" t="s">
        <v>618</v>
      </c>
      <c r="L13" s="19" t="s">
        <v>618</v>
      </c>
      <c r="M13" s="20" t="s">
        <v>618</v>
      </c>
      <c r="N13" s="19" t="s">
        <v>481</v>
      </c>
      <c r="O13" s="20" t="s">
        <v>481</v>
      </c>
      <c r="P13" s="19" t="s">
        <v>481</v>
      </c>
      <c r="Q13" s="20" t="s">
        <v>480</v>
      </c>
      <c r="R13" s="19" t="s">
        <v>618</v>
      </c>
      <c r="S13" s="20" t="s">
        <v>617</v>
      </c>
      <c r="T13" s="19" t="s">
        <v>480</v>
      </c>
      <c r="U13" s="20" t="s">
        <v>480</v>
      </c>
      <c r="V13" s="19" t="s">
        <v>618</v>
      </c>
      <c r="W13" s="20" t="s">
        <v>480</v>
      </c>
      <c r="X13" s="19" t="s">
        <v>481</v>
      </c>
      <c r="Y13" s="20" t="s">
        <v>480</v>
      </c>
      <c r="Z13" s="19" t="s">
        <v>480</v>
      </c>
      <c r="AA13" s="20" t="s">
        <v>480</v>
      </c>
      <c r="AB13" s="19" t="s">
        <v>480</v>
      </c>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v>9187421851</v>
      </c>
      <c r="F14" s="72">
        <v>9187421851</v>
      </c>
      <c r="G14" s="73">
        <v>9187421851</v>
      </c>
      <c r="H14" s="72">
        <v>9187421851</v>
      </c>
      <c r="I14" s="73">
        <v>9182610741</v>
      </c>
      <c r="J14" s="72">
        <v>9182610741</v>
      </c>
      <c r="K14" s="73">
        <v>9187460428</v>
      </c>
      <c r="L14" s="72">
        <v>9187460428</v>
      </c>
      <c r="M14" s="73">
        <v>9187460428</v>
      </c>
      <c r="N14" s="72">
        <v>9186153816</v>
      </c>
      <c r="O14" s="73">
        <v>9186153816</v>
      </c>
      <c r="P14" s="72">
        <v>9186153816</v>
      </c>
      <c r="Q14" s="73">
        <v>9187421851</v>
      </c>
      <c r="R14" s="72">
        <v>9187460428</v>
      </c>
      <c r="S14" s="73">
        <v>9182610741</v>
      </c>
      <c r="T14" s="72">
        <v>9187421851</v>
      </c>
      <c r="U14" s="73">
        <v>9187421851</v>
      </c>
      <c r="V14" s="72">
        <v>9187460428</v>
      </c>
      <c r="W14" s="73">
        <v>9187421851</v>
      </c>
      <c r="X14" s="72">
        <v>9186153816</v>
      </c>
      <c r="Y14" s="73">
        <v>9187421851</v>
      </c>
      <c r="Z14" s="72">
        <v>9187421851</v>
      </c>
      <c r="AA14" s="73">
        <v>9187421851</v>
      </c>
      <c r="AB14" s="72">
        <v>9187421851</v>
      </c>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482</v>
      </c>
      <c r="F15" s="72" t="s">
        <v>483</v>
      </c>
      <c r="G15" s="73" t="s">
        <v>484</v>
      </c>
      <c r="H15" s="72" t="s">
        <v>485</v>
      </c>
      <c r="I15" s="73" t="s">
        <v>486</v>
      </c>
      <c r="J15" s="72"/>
      <c r="K15" s="73" t="s">
        <v>486</v>
      </c>
      <c r="L15" s="72" t="s">
        <v>484</v>
      </c>
      <c r="M15" s="73" t="s">
        <v>487</v>
      </c>
      <c r="N15" s="72" t="s">
        <v>488</v>
      </c>
      <c r="O15" s="73" t="s">
        <v>488</v>
      </c>
      <c r="P15" s="72" t="s">
        <v>489</v>
      </c>
      <c r="Q15" s="73" t="s">
        <v>490</v>
      </c>
      <c r="R15" s="72" t="s">
        <v>490</v>
      </c>
      <c r="S15" s="73" t="s">
        <v>491</v>
      </c>
      <c r="T15" s="72" t="s">
        <v>492</v>
      </c>
      <c r="U15" s="73" t="s">
        <v>493</v>
      </c>
      <c r="V15" s="72" t="s">
        <v>494</v>
      </c>
      <c r="W15" s="73" t="s">
        <v>495</v>
      </c>
      <c r="X15" s="72" t="s">
        <v>496</v>
      </c>
      <c r="Y15" s="73" t="s">
        <v>497</v>
      </c>
      <c r="Z15" s="72" t="s">
        <v>498</v>
      </c>
      <c r="AA15" s="73" t="s">
        <v>497</v>
      </c>
      <c r="AB15" s="72" t="s">
        <v>499</v>
      </c>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30</v>
      </c>
      <c r="F16" s="72">
        <v>29</v>
      </c>
      <c r="G16" s="73" t="s">
        <v>500</v>
      </c>
      <c r="H16" s="72" t="s">
        <v>501</v>
      </c>
      <c r="I16" s="73" t="s">
        <v>502</v>
      </c>
      <c r="J16" s="72" t="s">
        <v>503</v>
      </c>
      <c r="K16" s="73">
        <v>21</v>
      </c>
      <c r="L16" s="72">
        <v>25</v>
      </c>
      <c r="M16" s="73">
        <v>24</v>
      </c>
      <c r="N16" s="72" t="s">
        <v>504</v>
      </c>
      <c r="O16" s="73" t="s">
        <v>504</v>
      </c>
      <c r="P16" s="72" t="s">
        <v>505</v>
      </c>
      <c r="Q16" s="73">
        <v>23</v>
      </c>
      <c r="R16" s="72">
        <v>22</v>
      </c>
      <c r="S16" s="73" t="s">
        <v>506</v>
      </c>
      <c r="T16" s="72" t="s">
        <v>507</v>
      </c>
      <c r="U16" s="73">
        <v>19</v>
      </c>
      <c r="V16" s="72">
        <v>19</v>
      </c>
      <c r="W16" s="73" t="s">
        <v>508</v>
      </c>
      <c r="X16" s="72" t="s">
        <v>509</v>
      </c>
      <c r="Y16" s="73" t="s">
        <v>510</v>
      </c>
      <c r="Z16" s="72" t="s">
        <v>510</v>
      </c>
      <c r="AA16" s="73" t="s">
        <v>511</v>
      </c>
      <c r="AB16" s="72" t="s">
        <v>512</v>
      </c>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741097271</v>
      </c>
      <c r="F17" s="72">
        <v>741098048</v>
      </c>
      <c r="G17" s="73">
        <v>741092228</v>
      </c>
      <c r="H17" s="72">
        <v>789892286</v>
      </c>
      <c r="I17" s="73">
        <v>741088290</v>
      </c>
      <c r="J17" s="72">
        <v>741056631</v>
      </c>
      <c r="K17" s="73">
        <v>741092829</v>
      </c>
      <c r="L17" s="72">
        <v>741071025</v>
      </c>
      <c r="M17" s="73">
        <v>741059698</v>
      </c>
      <c r="N17" s="72">
        <v>741093005</v>
      </c>
      <c r="O17" s="73">
        <v>741091428</v>
      </c>
      <c r="P17" s="72">
        <v>741051598</v>
      </c>
      <c r="Q17" s="73">
        <v>741061255</v>
      </c>
      <c r="R17" s="72">
        <v>741063230</v>
      </c>
      <c r="S17" s="73">
        <v>741094780</v>
      </c>
      <c r="T17" s="72">
        <v>741094984</v>
      </c>
      <c r="U17" s="73">
        <v>741094225</v>
      </c>
      <c r="V17" s="72">
        <v>741093935</v>
      </c>
      <c r="W17" s="73">
        <v>741099369</v>
      </c>
      <c r="X17" s="72">
        <v>781850968</v>
      </c>
      <c r="Y17" s="73">
        <v>784953132</v>
      </c>
      <c r="Z17" s="72">
        <v>785047637</v>
      </c>
      <c r="AA17" s="73">
        <v>784971173</v>
      </c>
      <c r="AB17" s="72">
        <v>789078707</v>
      </c>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513</v>
      </c>
      <c r="F18" s="19" t="s">
        <v>514</v>
      </c>
      <c r="G18" s="20" t="s">
        <v>515</v>
      </c>
      <c r="H18" s="19" t="s">
        <v>516</v>
      </c>
      <c r="I18" s="20" t="s">
        <v>517</v>
      </c>
      <c r="J18" s="19" t="s">
        <v>518</v>
      </c>
      <c r="K18" s="20" t="s">
        <v>519</v>
      </c>
      <c r="L18" s="19" t="s">
        <v>520</v>
      </c>
      <c r="M18" s="20" t="s">
        <v>521</v>
      </c>
      <c r="N18" s="19" t="s">
        <v>517</v>
      </c>
      <c r="O18" s="20" t="s">
        <v>517</v>
      </c>
      <c r="P18" s="19" t="s">
        <v>518</v>
      </c>
      <c r="Q18" s="20" t="s">
        <v>517</v>
      </c>
      <c r="R18" s="19" t="s">
        <v>521</v>
      </c>
      <c r="S18" s="20" t="s">
        <v>518</v>
      </c>
      <c r="T18" s="19" t="s">
        <v>517</v>
      </c>
      <c r="U18" s="20" t="s">
        <v>517</v>
      </c>
      <c r="V18" s="19" t="s">
        <v>521</v>
      </c>
      <c r="W18" s="20" t="s">
        <v>517</v>
      </c>
      <c r="X18" s="19" t="s">
        <v>522</v>
      </c>
      <c r="Y18" s="20" t="s">
        <v>523</v>
      </c>
      <c r="Z18" s="19" t="s">
        <v>523</v>
      </c>
      <c r="AA18" s="20" t="s">
        <v>524</v>
      </c>
      <c r="AB18" s="19" t="s">
        <v>525</v>
      </c>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526</v>
      </c>
      <c r="F19" s="325" t="s">
        <v>527</v>
      </c>
      <c r="G19" s="277" t="s">
        <v>528</v>
      </c>
      <c r="H19" s="94" t="s">
        <v>529</v>
      </c>
      <c r="I19" s="277" t="s">
        <v>530</v>
      </c>
      <c r="J19" s="374" t="s">
        <v>531</v>
      </c>
      <c r="K19" s="95" t="s">
        <v>532</v>
      </c>
      <c r="L19" s="374" t="s">
        <v>533</v>
      </c>
      <c r="M19" s="95" t="s">
        <v>534</v>
      </c>
      <c r="N19" s="374" t="s">
        <v>535</v>
      </c>
      <c r="O19" s="95" t="s">
        <v>536</v>
      </c>
      <c r="P19" s="374" t="s">
        <v>537</v>
      </c>
      <c r="Q19" s="95" t="s">
        <v>538</v>
      </c>
      <c r="R19" s="374" t="s">
        <v>539</v>
      </c>
      <c r="S19" s="95" t="s">
        <v>540</v>
      </c>
      <c r="T19" s="374" t="s">
        <v>541</v>
      </c>
      <c r="U19" s="95" t="s">
        <v>542</v>
      </c>
      <c r="V19" s="374" t="s">
        <v>543</v>
      </c>
      <c r="W19" s="95" t="s">
        <v>544</v>
      </c>
      <c r="X19" s="374" t="s">
        <v>545</v>
      </c>
      <c r="Y19" s="95" t="s">
        <v>546</v>
      </c>
      <c r="Z19" s="374" t="s">
        <v>547</v>
      </c>
      <c r="AA19" s="95" t="s">
        <v>548</v>
      </c>
      <c r="AB19" s="374" t="s">
        <v>549</v>
      </c>
      <c r="AC19" s="95"/>
      <c r="AD19" s="374"/>
      <c r="AE19" s="95"/>
      <c r="AF19" s="374"/>
      <c r="AG19" s="95"/>
      <c r="AH19" s="374"/>
      <c r="AI19" s="277"/>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550</v>
      </c>
      <c r="F20" s="325" t="s">
        <v>551</v>
      </c>
      <c r="G20" s="277" t="s">
        <v>552</v>
      </c>
      <c r="H20" s="94" t="s">
        <v>553</v>
      </c>
      <c r="I20" s="277" t="s">
        <v>554</v>
      </c>
      <c r="J20" s="374" t="s">
        <v>555</v>
      </c>
      <c r="K20" s="95" t="s">
        <v>556</v>
      </c>
      <c r="L20" s="374" t="s">
        <v>557</v>
      </c>
      <c r="M20" s="95" t="s">
        <v>558</v>
      </c>
      <c r="N20" s="374" t="s">
        <v>559</v>
      </c>
      <c r="O20" s="95" t="s">
        <v>560</v>
      </c>
      <c r="P20" s="374" t="s">
        <v>561</v>
      </c>
      <c r="Q20" s="95" t="s">
        <v>562</v>
      </c>
      <c r="R20" s="374" t="s">
        <v>563</v>
      </c>
      <c r="S20" s="95" t="s">
        <v>564</v>
      </c>
      <c r="T20" s="374" t="s">
        <v>565</v>
      </c>
      <c r="U20" s="95" t="s">
        <v>566</v>
      </c>
      <c r="V20" s="374" t="s">
        <v>567</v>
      </c>
      <c r="W20" s="95" t="s">
        <v>568</v>
      </c>
      <c r="X20" s="374" t="s">
        <v>569</v>
      </c>
      <c r="Y20" s="95" t="s">
        <v>570</v>
      </c>
      <c r="Z20" s="374" t="s">
        <v>571</v>
      </c>
      <c r="AA20" s="95" t="s">
        <v>572</v>
      </c>
      <c r="AB20" s="374" t="s">
        <v>573</v>
      </c>
      <c r="AC20" s="95"/>
      <c r="AD20" s="374"/>
      <c r="AE20" s="95"/>
      <c r="AF20" s="374"/>
      <c r="AG20" s="95"/>
      <c r="AH20" s="374"/>
      <c r="AI20" s="277"/>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574</v>
      </c>
      <c r="F21" s="326" t="s">
        <v>575</v>
      </c>
      <c r="G21" s="290" t="s">
        <v>576</v>
      </c>
      <c r="H21" s="369" t="s">
        <v>577</v>
      </c>
      <c r="I21" s="290" t="s">
        <v>578</v>
      </c>
      <c r="J21" s="375" t="s">
        <v>579</v>
      </c>
      <c r="K21" s="376" t="s">
        <v>580</v>
      </c>
      <c r="L21" s="375" t="s">
        <v>581</v>
      </c>
      <c r="M21" s="376" t="s">
        <v>582</v>
      </c>
      <c r="N21" s="375" t="s">
        <v>583</v>
      </c>
      <c r="O21" s="376" t="s">
        <v>584</v>
      </c>
      <c r="P21" s="375" t="s">
        <v>585</v>
      </c>
      <c r="Q21" s="376" t="s">
        <v>586</v>
      </c>
      <c r="R21" s="375" t="s">
        <v>587</v>
      </c>
      <c r="S21" s="376" t="s">
        <v>588</v>
      </c>
      <c r="T21" s="375" t="s">
        <v>589</v>
      </c>
      <c r="U21" s="376" t="s">
        <v>590</v>
      </c>
      <c r="V21" s="375" t="s">
        <v>591</v>
      </c>
      <c r="W21" s="376" t="s">
        <v>592</v>
      </c>
      <c r="X21" s="375" t="s">
        <v>593</v>
      </c>
      <c r="Y21" s="376" t="s">
        <v>594</v>
      </c>
      <c r="Z21" s="375" t="s">
        <v>595</v>
      </c>
      <c r="AA21" s="376" t="s">
        <v>596</v>
      </c>
      <c r="AB21" s="375" t="s">
        <v>597</v>
      </c>
      <c r="AC21" s="376"/>
      <c r="AD21" s="375"/>
      <c r="AE21" s="376"/>
      <c r="AF21" s="375"/>
      <c r="AG21" s="376"/>
      <c r="AH21" s="375"/>
      <c r="AI21" s="290"/>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15</v>
      </c>
      <c r="F22" s="327">
        <v>16</v>
      </c>
      <c r="G22" s="25">
        <v>19</v>
      </c>
      <c r="H22" s="327">
        <v>14</v>
      </c>
      <c r="I22" s="25">
        <v>14</v>
      </c>
      <c r="J22" s="327">
        <v>17</v>
      </c>
      <c r="K22" s="25">
        <v>16</v>
      </c>
      <c r="L22" s="327">
        <v>15</v>
      </c>
      <c r="M22" s="25">
        <v>15</v>
      </c>
      <c r="N22" s="327">
        <v>18</v>
      </c>
      <c r="O22" s="25">
        <v>16</v>
      </c>
      <c r="P22" s="327">
        <v>18</v>
      </c>
      <c r="Q22" s="25">
        <v>15</v>
      </c>
      <c r="R22" s="327">
        <v>19</v>
      </c>
      <c r="S22" s="25">
        <v>15</v>
      </c>
      <c r="T22" s="327">
        <v>15</v>
      </c>
      <c r="U22" s="25">
        <v>14</v>
      </c>
      <c r="V22" s="327">
        <v>14</v>
      </c>
      <c r="W22" s="25">
        <v>18</v>
      </c>
      <c r="X22" s="327">
        <v>16</v>
      </c>
      <c r="Y22" s="25">
        <v>13</v>
      </c>
      <c r="Z22" s="327">
        <v>15</v>
      </c>
      <c r="AA22" s="25">
        <v>12</v>
      </c>
      <c r="AB22" s="327">
        <v>15</v>
      </c>
      <c r="AC22" s="25"/>
      <c r="AD22" s="327"/>
      <c r="AE22" s="25"/>
      <c r="AF22" s="327"/>
      <c r="AG22" s="25"/>
      <c r="AH22" s="327"/>
      <c r="AI22" s="25"/>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15</v>
      </c>
      <c r="F23" s="29">
        <v>12</v>
      </c>
      <c r="G23" s="27">
        <v>17</v>
      </c>
      <c r="H23" s="29">
        <v>14</v>
      </c>
      <c r="I23" s="27">
        <v>14</v>
      </c>
      <c r="J23" s="29">
        <v>16</v>
      </c>
      <c r="K23" s="27">
        <v>16</v>
      </c>
      <c r="L23" s="29">
        <v>15</v>
      </c>
      <c r="M23" s="27">
        <v>15</v>
      </c>
      <c r="N23" s="29">
        <v>17</v>
      </c>
      <c r="O23" s="27">
        <v>16</v>
      </c>
      <c r="P23" s="29">
        <v>18</v>
      </c>
      <c r="Q23" s="27">
        <v>15</v>
      </c>
      <c r="R23" s="29">
        <v>17</v>
      </c>
      <c r="S23" s="27">
        <v>14</v>
      </c>
      <c r="T23" s="29">
        <v>15</v>
      </c>
      <c r="U23" s="27">
        <v>14</v>
      </c>
      <c r="V23" s="29">
        <v>13</v>
      </c>
      <c r="W23" s="27">
        <v>18</v>
      </c>
      <c r="X23" s="29">
        <v>16</v>
      </c>
      <c r="Y23" s="27">
        <v>13</v>
      </c>
      <c r="Z23" s="29">
        <v>15</v>
      </c>
      <c r="AA23" s="27">
        <v>8</v>
      </c>
      <c r="AB23" s="29">
        <v>15</v>
      </c>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0</v>
      </c>
      <c r="F24" s="328">
        <f t="shared" si="128"/>
        <v>4</v>
      </c>
      <c r="G24" s="30">
        <f t="shared" si="128"/>
        <v>2</v>
      </c>
      <c r="H24" s="328">
        <f t="shared" si="128"/>
        <v>0</v>
      </c>
      <c r="I24" s="30">
        <f t="shared" si="128"/>
        <v>0</v>
      </c>
      <c r="J24" s="328">
        <f t="shared" si="128"/>
        <v>1</v>
      </c>
      <c r="K24" s="30">
        <f t="shared" si="128"/>
        <v>0</v>
      </c>
      <c r="L24" s="328">
        <f t="shared" si="128"/>
        <v>0</v>
      </c>
      <c r="M24" s="30">
        <f t="shared" si="128"/>
        <v>0</v>
      </c>
      <c r="N24" s="328">
        <f t="shared" si="128"/>
        <v>1</v>
      </c>
      <c r="O24" s="30">
        <f t="shared" si="128"/>
        <v>0</v>
      </c>
      <c r="P24" s="328">
        <f>P22-P23</f>
        <v>0</v>
      </c>
      <c r="Q24" s="30">
        <f t="shared" ref="Q24:CB24" si="129">Q22-Q23</f>
        <v>0</v>
      </c>
      <c r="R24" s="328">
        <f t="shared" si="129"/>
        <v>2</v>
      </c>
      <c r="S24" s="30">
        <f t="shared" si="129"/>
        <v>1</v>
      </c>
      <c r="T24" s="328">
        <f t="shared" si="129"/>
        <v>0</v>
      </c>
      <c r="U24" s="30">
        <f t="shared" si="129"/>
        <v>0</v>
      </c>
      <c r="V24" s="328">
        <f t="shared" si="129"/>
        <v>1</v>
      </c>
      <c r="W24" s="30">
        <f t="shared" si="129"/>
        <v>0</v>
      </c>
      <c r="X24" s="328">
        <f t="shared" si="129"/>
        <v>0</v>
      </c>
      <c r="Y24" s="30">
        <f t="shared" si="129"/>
        <v>0</v>
      </c>
      <c r="Z24" s="328">
        <f t="shared" si="129"/>
        <v>0</v>
      </c>
      <c r="AA24" s="30">
        <f t="shared" si="129"/>
        <v>4</v>
      </c>
      <c r="AB24" s="328">
        <f t="shared" si="129"/>
        <v>0</v>
      </c>
      <c r="AC24" s="30">
        <f t="shared" si="129"/>
        <v>0</v>
      </c>
      <c r="AD24" s="328">
        <f t="shared" si="129"/>
        <v>0</v>
      </c>
      <c r="AE24" s="30">
        <f t="shared" si="129"/>
        <v>0</v>
      </c>
      <c r="AF24" s="328">
        <f t="shared" si="129"/>
        <v>0</v>
      </c>
      <c r="AG24" s="30">
        <f t="shared" si="129"/>
        <v>0</v>
      </c>
      <c r="AH24" s="328">
        <f t="shared" si="129"/>
        <v>0</v>
      </c>
      <c r="AI24" s="30">
        <f t="shared" si="129"/>
        <v>0</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100</v>
      </c>
      <c r="F25" s="329">
        <f t="shared" ref="F25:L25" si="131">(F23/F22)*100</f>
        <v>75</v>
      </c>
      <c r="G25" s="32">
        <f t="shared" si="131"/>
        <v>89.473684210526315</v>
      </c>
      <c r="H25" s="329">
        <f t="shared" si="131"/>
        <v>100</v>
      </c>
      <c r="I25" s="32">
        <f t="shared" si="131"/>
        <v>100</v>
      </c>
      <c r="J25" s="329">
        <f t="shared" si="131"/>
        <v>94.117647058823522</v>
      </c>
      <c r="K25" s="32">
        <f t="shared" si="131"/>
        <v>100</v>
      </c>
      <c r="L25" s="329">
        <f t="shared" si="131"/>
        <v>100</v>
      </c>
      <c r="M25" s="32">
        <f t="shared" ref="M25:X25" si="132">(M23/M22)*100</f>
        <v>100</v>
      </c>
      <c r="N25" s="329">
        <f>(N23/N22)*100</f>
        <v>94.444444444444443</v>
      </c>
      <c r="O25" s="32">
        <f t="shared" si="132"/>
        <v>100</v>
      </c>
      <c r="P25" s="329">
        <f t="shared" si="132"/>
        <v>100</v>
      </c>
      <c r="Q25" s="32">
        <f t="shared" si="132"/>
        <v>100</v>
      </c>
      <c r="R25" s="329">
        <f t="shared" si="132"/>
        <v>89.473684210526315</v>
      </c>
      <c r="S25" s="32">
        <f t="shared" si="132"/>
        <v>93.333333333333329</v>
      </c>
      <c r="T25" s="329">
        <f t="shared" si="132"/>
        <v>100</v>
      </c>
      <c r="U25" s="32">
        <f t="shared" si="132"/>
        <v>100</v>
      </c>
      <c r="V25" s="329">
        <f t="shared" si="132"/>
        <v>92.857142857142861</v>
      </c>
      <c r="W25" s="32">
        <f t="shared" si="132"/>
        <v>100</v>
      </c>
      <c r="X25" s="329">
        <f t="shared" si="132"/>
        <v>100</v>
      </c>
      <c r="Y25" s="32">
        <f t="shared" ref="Y25:AQ25" si="133">(Y23/Y22)*100</f>
        <v>100</v>
      </c>
      <c r="Z25" s="329">
        <f t="shared" si="133"/>
        <v>100</v>
      </c>
      <c r="AA25" s="32">
        <f t="shared" si="133"/>
        <v>66.666666666666657</v>
      </c>
      <c r="AB25" s="329">
        <f t="shared" si="133"/>
        <v>100</v>
      </c>
      <c r="AC25" s="32" t="e">
        <f t="shared" si="133"/>
        <v>#DIV/0!</v>
      </c>
      <c r="AD25" s="329" t="e">
        <f t="shared" si="133"/>
        <v>#DIV/0!</v>
      </c>
      <c r="AE25" s="32" t="e">
        <f t="shared" si="133"/>
        <v>#DIV/0!</v>
      </c>
      <c r="AF25" s="329" t="e">
        <f t="shared" si="133"/>
        <v>#DIV/0!</v>
      </c>
      <c r="AG25" s="32" t="e">
        <f t="shared" si="133"/>
        <v>#DIV/0!</v>
      </c>
      <c r="AH25" s="329" t="e">
        <f t="shared" si="133"/>
        <v>#DIV/0!</v>
      </c>
      <c r="AI25" s="32" t="e">
        <f t="shared" si="133"/>
        <v>#DIV/0!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1</v>
      </c>
      <c r="F26" s="29">
        <v>2</v>
      </c>
      <c r="G26" s="27">
        <v>3</v>
      </c>
      <c r="H26" s="29">
        <v>2</v>
      </c>
      <c r="I26" s="27">
        <v>4</v>
      </c>
      <c r="J26" s="29"/>
      <c r="K26" s="27"/>
      <c r="L26" s="29"/>
      <c r="M26" s="27"/>
      <c r="N26" s="29"/>
      <c r="O26" s="27"/>
      <c r="P26" s="29"/>
      <c r="Q26" s="27"/>
      <c r="R26" s="29">
        <v>3</v>
      </c>
      <c r="S26" s="27">
        <v>1</v>
      </c>
      <c r="T26" s="29"/>
      <c r="U26" s="27"/>
      <c r="V26" s="29"/>
      <c r="W26" s="27">
        <v>2</v>
      </c>
      <c r="X26" s="29">
        <v>0</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6.666666666666667</v>
      </c>
      <c r="F27" s="328">
        <f t="shared" ref="F27:L27" si="135">(F26/F22)*100</f>
        <v>12.5</v>
      </c>
      <c r="G27" s="30">
        <f t="shared" si="135"/>
        <v>15.789473684210526</v>
      </c>
      <c r="H27" s="328">
        <f t="shared" si="135"/>
        <v>14.285714285714285</v>
      </c>
      <c r="I27" s="30">
        <f t="shared" si="135"/>
        <v>28.571428571428569</v>
      </c>
      <c r="J27" s="328">
        <f t="shared" si="135"/>
        <v>0</v>
      </c>
      <c r="K27" s="30">
        <f t="shared" si="135"/>
        <v>0</v>
      </c>
      <c r="L27" s="328">
        <f t="shared" si="135"/>
        <v>0</v>
      </c>
      <c r="M27" s="30">
        <f t="shared" ref="M27:X27" si="136">(M26/M22)*100</f>
        <v>0</v>
      </c>
      <c r="N27" s="328">
        <f t="shared" si="136"/>
        <v>0</v>
      </c>
      <c r="O27" s="30">
        <f t="shared" si="136"/>
        <v>0</v>
      </c>
      <c r="P27" s="328">
        <f t="shared" si="136"/>
        <v>0</v>
      </c>
      <c r="Q27" s="30">
        <f t="shared" si="136"/>
        <v>0</v>
      </c>
      <c r="R27" s="328">
        <f t="shared" si="136"/>
        <v>15.789473684210526</v>
      </c>
      <c r="S27" s="30">
        <f t="shared" si="136"/>
        <v>6.666666666666667</v>
      </c>
      <c r="T27" s="328">
        <f t="shared" si="136"/>
        <v>0</v>
      </c>
      <c r="U27" s="30">
        <f t="shared" si="136"/>
        <v>0</v>
      </c>
      <c r="V27" s="328">
        <f t="shared" si="136"/>
        <v>0</v>
      </c>
      <c r="W27" s="30">
        <f t="shared" si="136"/>
        <v>11.111111111111111</v>
      </c>
      <c r="X27" s="328">
        <f t="shared" si="136"/>
        <v>0</v>
      </c>
      <c r="Y27" s="30">
        <f t="shared" ref="Y27:AH27" si="137">(Y26/Y22)*100</f>
        <v>0</v>
      </c>
      <c r="Z27" s="328">
        <f t="shared" si="137"/>
        <v>0</v>
      </c>
      <c r="AA27" s="30">
        <f t="shared" si="137"/>
        <v>0</v>
      </c>
      <c r="AB27" s="328">
        <f t="shared" si="137"/>
        <v>0</v>
      </c>
      <c r="AC27" s="30" t="e">
        <f t="shared" si="137"/>
        <v>#DIV/0!</v>
      </c>
      <c r="AD27" s="328" t="e">
        <f t="shared" si="137"/>
        <v>#DIV/0!</v>
      </c>
      <c r="AE27" s="30" t="e">
        <f t="shared" si="137"/>
        <v>#DIV/0!</v>
      </c>
      <c r="AF27" s="328" t="e">
        <f t="shared" si="137"/>
        <v>#DIV/0!</v>
      </c>
      <c r="AG27" s="30" t="e">
        <f t="shared" si="137"/>
        <v>#DIV/0!</v>
      </c>
      <c r="AH27" s="328" t="e">
        <f t="shared" si="137"/>
        <v>#DIV/0!</v>
      </c>
      <c r="AI27" s="30" t="e">
        <f>(AI26/AI22)*100</f>
        <v>#DIV/0!</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c r="F28" s="29">
        <v>0</v>
      </c>
      <c r="G28" s="27">
        <v>1</v>
      </c>
      <c r="H28" s="29">
        <v>-1</v>
      </c>
      <c r="I28" s="27">
        <v>1</v>
      </c>
      <c r="J28" s="29"/>
      <c r="K28" s="27"/>
      <c r="L28" s="29"/>
      <c r="M28" s="27">
        <v>0</v>
      </c>
      <c r="N28" s="29"/>
      <c r="O28" s="27">
        <v>0</v>
      </c>
      <c r="P28" s="29">
        <v>0</v>
      </c>
      <c r="Q28" s="27">
        <v>0</v>
      </c>
      <c r="R28" s="29"/>
      <c r="S28" s="27"/>
      <c r="T28" s="29">
        <v>0</v>
      </c>
      <c r="U28" s="27">
        <v>0</v>
      </c>
      <c r="V28" s="29"/>
      <c r="W28" s="27"/>
      <c r="X28" s="29">
        <v>1</v>
      </c>
      <c r="Y28" s="27">
        <v>1</v>
      </c>
      <c r="Z28" s="29"/>
      <c r="AA28" s="27">
        <v>7</v>
      </c>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40</v>
      </c>
      <c r="F29" s="36">
        <v>44</v>
      </c>
      <c r="G29" s="34">
        <v>52</v>
      </c>
      <c r="H29" s="36">
        <v>31</v>
      </c>
      <c r="I29" s="34">
        <v>41</v>
      </c>
      <c r="J29" s="36">
        <v>40</v>
      </c>
      <c r="K29" s="34">
        <v>38</v>
      </c>
      <c r="L29" s="36">
        <v>37</v>
      </c>
      <c r="M29" s="34">
        <v>36</v>
      </c>
      <c r="N29" s="36">
        <v>37</v>
      </c>
      <c r="O29" s="34">
        <v>40</v>
      </c>
      <c r="P29" s="36">
        <v>47</v>
      </c>
      <c r="Q29" s="34">
        <v>45</v>
      </c>
      <c r="R29" s="36">
        <v>34</v>
      </c>
      <c r="S29" s="34">
        <v>39</v>
      </c>
      <c r="T29" s="36">
        <v>41</v>
      </c>
      <c r="U29" s="34">
        <v>33</v>
      </c>
      <c r="V29" s="36">
        <v>38</v>
      </c>
      <c r="W29" s="34">
        <v>35</v>
      </c>
      <c r="X29" s="36">
        <v>34</v>
      </c>
      <c r="Y29" s="34">
        <v>35</v>
      </c>
      <c r="Z29" s="36">
        <v>34</v>
      </c>
      <c r="AA29" s="34">
        <v>38</v>
      </c>
      <c r="AB29" s="36">
        <v>36</v>
      </c>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8</v>
      </c>
      <c r="F30" s="42">
        <v>2</v>
      </c>
      <c r="G30" s="41">
        <v>1</v>
      </c>
      <c r="H30" s="42">
        <v>0</v>
      </c>
      <c r="I30" s="41">
        <v>7</v>
      </c>
      <c r="J30" s="42">
        <v>5</v>
      </c>
      <c r="K30" s="41">
        <v>4</v>
      </c>
      <c r="L30" s="42">
        <v>4</v>
      </c>
      <c r="M30" s="41">
        <v>2</v>
      </c>
      <c r="N30" s="42">
        <v>0</v>
      </c>
      <c r="O30" s="41">
        <v>0</v>
      </c>
      <c r="P30" s="42">
        <v>5</v>
      </c>
      <c r="Q30" s="41">
        <v>3</v>
      </c>
      <c r="R30" s="42">
        <v>4</v>
      </c>
      <c r="S30" s="41">
        <v>4</v>
      </c>
      <c r="T30" s="42">
        <v>0</v>
      </c>
      <c r="U30" s="41">
        <v>2</v>
      </c>
      <c r="V30" s="42">
        <v>3</v>
      </c>
      <c r="W30" s="41">
        <v>3</v>
      </c>
      <c r="X30" s="42">
        <v>1</v>
      </c>
      <c r="Y30" s="41">
        <v>2</v>
      </c>
      <c r="Z30" s="42">
        <v>3</v>
      </c>
      <c r="AA30" s="41">
        <v>5</v>
      </c>
      <c r="AB30" s="42">
        <v>2</v>
      </c>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3</v>
      </c>
      <c r="F31" s="46">
        <v>9</v>
      </c>
      <c r="G31" s="45">
        <v>9</v>
      </c>
      <c r="H31" s="46">
        <v>4</v>
      </c>
      <c r="I31" s="45">
        <v>7</v>
      </c>
      <c r="J31" s="46">
        <v>8</v>
      </c>
      <c r="K31" s="45">
        <v>3</v>
      </c>
      <c r="L31" s="46">
        <v>4</v>
      </c>
      <c r="M31" s="45">
        <v>5</v>
      </c>
      <c r="N31" s="46">
        <v>11</v>
      </c>
      <c r="O31" s="45">
        <v>7</v>
      </c>
      <c r="P31" s="46">
        <v>5</v>
      </c>
      <c r="Q31" s="45">
        <v>8</v>
      </c>
      <c r="R31" s="46">
        <v>6</v>
      </c>
      <c r="S31" s="45">
        <v>7</v>
      </c>
      <c r="T31" s="46">
        <v>12</v>
      </c>
      <c r="U31" s="45">
        <v>6</v>
      </c>
      <c r="V31" s="46">
        <v>2</v>
      </c>
      <c r="W31" s="45">
        <v>6</v>
      </c>
      <c r="X31" s="46">
        <v>11</v>
      </c>
      <c r="Y31" s="45">
        <v>1</v>
      </c>
      <c r="Z31" s="46">
        <v>2</v>
      </c>
      <c r="AA31" s="45">
        <v>5</v>
      </c>
      <c r="AB31" s="46">
        <v>3</v>
      </c>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0</v>
      </c>
      <c r="F32" s="46">
        <v>3</v>
      </c>
      <c r="G32" s="45">
        <v>3</v>
      </c>
      <c r="H32" s="46">
        <v>7</v>
      </c>
      <c r="I32" s="45">
        <v>0</v>
      </c>
      <c r="J32" s="46">
        <v>4</v>
      </c>
      <c r="K32" s="45">
        <v>7</v>
      </c>
      <c r="L32" s="46">
        <v>5</v>
      </c>
      <c r="M32" s="45">
        <v>5</v>
      </c>
      <c r="N32" s="46">
        <v>5</v>
      </c>
      <c r="O32" s="45">
        <v>7</v>
      </c>
      <c r="P32" s="46">
        <v>6</v>
      </c>
      <c r="Q32" s="45">
        <v>4</v>
      </c>
      <c r="R32" s="46">
        <v>5</v>
      </c>
      <c r="S32" s="45">
        <v>3</v>
      </c>
      <c r="T32" s="46">
        <v>3</v>
      </c>
      <c r="U32" s="45">
        <v>5</v>
      </c>
      <c r="V32" s="46">
        <v>4</v>
      </c>
      <c r="W32" s="45">
        <v>7</v>
      </c>
      <c r="X32" s="46">
        <v>3</v>
      </c>
      <c r="Y32" s="45">
        <v>8</v>
      </c>
      <c r="Z32" s="46">
        <v>8</v>
      </c>
      <c r="AA32" s="45">
        <v>2</v>
      </c>
      <c r="AB32" s="46">
        <v>7</v>
      </c>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4</v>
      </c>
      <c r="F33" s="486">
        <v>2</v>
      </c>
      <c r="G33" s="485">
        <v>6</v>
      </c>
      <c r="H33" s="486">
        <v>3</v>
      </c>
      <c r="I33" s="485">
        <v>0</v>
      </c>
      <c r="J33" s="486">
        <v>0</v>
      </c>
      <c r="K33" s="485">
        <v>2</v>
      </c>
      <c r="L33" s="486">
        <v>2</v>
      </c>
      <c r="M33" s="485">
        <v>3</v>
      </c>
      <c r="N33" s="486">
        <v>2</v>
      </c>
      <c r="O33" s="485">
        <v>2</v>
      </c>
      <c r="P33" s="486">
        <v>2</v>
      </c>
      <c r="Q33" s="485">
        <v>0</v>
      </c>
      <c r="R33" s="486">
        <v>4</v>
      </c>
      <c r="S33" s="485">
        <v>1</v>
      </c>
      <c r="T33" s="486">
        <v>0</v>
      </c>
      <c r="U33" s="485">
        <v>1</v>
      </c>
      <c r="V33" s="486">
        <v>5</v>
      </c>
      <c r="W33" s="485">
        <v>2</v>
      </c>
      <c r="X33" s="486">
        <v>1</v>
      </c>
      <c r="Y33" s="485">
        <v>2</v>
      </c>
      <c r="Z33" s="486">
        <v>2</v>
      </c>
      <c r="AA33" s="485">
        <v>0</v>
      </c>
      <c r="AB33" s="486">
        <v>3</v>
      </c>
      <c r="AC33" s="485"/>
      <c r="AD33" s="486"/>
      <c r="AE33" s="485"/>
      <c r="AF33" s="486"/>
      <c r="AG33" s="485"/>
      <c r="AH33" s="486"/>
      <c r="AI33" s="485"/>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422</v>
      </c>
      <c r="E34" s="48">
        <f>SUM(E30:E33)</f>
        <v>15</v>
      </c>
      <c r="F34" s="48">
        <f t="shared" ref="F34:BQ34" si="139">SUM(F30:F33)</f>
        <v>16</v>
      </c>
      <c r="G34" s="48">
        <f t="shared" si="139"/>
        <v>19</v>
      </c>
      <c r="H34" s="48">
        <f t="shared" si="139"/>
        <v>14</v>
      </c>
      <c r="I34" s="48">
        <f t="shared" si="139"/>
        <v>14</v>
      </c>
      <c r="J34" s="48">
        <f t="shared" si="139"/>
        <v>17</v>
      </c>
      <c r="K34" s="48">
        <f t="shared" si="139"/>
        <v>16</v>
      </c>
      <c r="L34" s="48">
        <f t="shared" si="139"/>
        <v>15</v>
      </c>
      <c r="M34" s="48">
        <f t="shared" si="139"/>
        <v>15</v>
      </c>
      <c r="N34" s="48">
        <f t="shared" si="139"/>
        <v>18</v>
      </c>
      <c r="O34" s="48">
        <f t="shared" si="139"/>
        <v>16</v>
      </c>
      <c r="P34" s="48">
        <f t="shared" si="139"/>
        <v>18</v>
      </c>
      <c r="Q34" s="48">
        <f t="shared" si="139"/>
        <v>15</v>
      </c>
      <c r="R34" s="48">
        <f t="shared" si="139"/>
        <v>19</v>
      </c>
      <c r="S34" s="48">
        <f t="shared" si="139"/>
        <v>15</v>
      </c>
      <c r="T34" s="48">
        <f t="shared" si="139"/>
        <v>15</v>
      </c>
      <c r="U34" s="48">
        <f t="shared" si="139"/>
        <v>14</v>
      </c>
      <c r="V34" s="48">
        <f t="shared" si="139"/>
        <v>14</v>
      </c>
      <c r="W34" s="48">
        <f t="shared" si="139"/>
        <v>18</v>
      </c>
      <c r="X34" s="48">
        <f t="shared" si="139"/>
        <v>16</v>
      </c>
      <c r="Y34" s="48">
        <f t="shared" si="139"/>
        <v>13</v>
      </c>
      <c r="Z34" s="48">
        <f t="shared" si="139"/>
        <v>15</v>
      </c>
      <c r="AA34" s="48">
        <f t="shared" si="139"/>
        <v>12</v>
      </c>
      <c r="AB34" s="48">
        <f t="shared" si="139"/>
        <v>15</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598</v>
      </c>
      <c r="F35" s="330" t="s">
        <v>599</v>
      </c>
      <c r="G35" s="291" t="s">
        <v>598</v>
      </c>
      <c r="H35" s="330" t="s">
        <v>598</v>
      </c>
      <c r="I35" s="291" t="s">
        <v>598</v>
      </c>
      <c r="J35" s="330" t="s">
        <v>599</v>
      </c>
      <c r="K35" s="291" t="s">
        <v>599</v>
      </c>
      <c r="L35" s="330" t="s">
        <v>599</v>
      </c>
      <c r="M35" s="291" t="s">
        <v>598</v>
      </c>
      <c r="N35" s="330" t="s">
        <v>599</v>
      </c>
      <c r="O35" s="291" t="s">
        <v>599</v>
      </c>
      <c r="P35" s="330" t="s">
        <v>599</v>
      </c>
      <c r="Q35" s="291" t="s">
        <v>599</v>
      </c>
      <c r="R35" s="330" t="s">
        <v>598</v>
      </c>
      <c r="S35" s="291" t="s">
        <v>599</v>
      </c>
      <c r="T35" s="330" t="s">
        <v>599</v>
      </c>
      <c r="U35" s="291" t="s">
        <v>599</v>
      </c>
      <c r="V35" s="330" t="s">
        <v>598</v>
      </c>
      <c r="W35" s="291" t="s">
        <v>598</v>
      </c>
      <c r="X35" s="330" t="s">
        <v>598</v>
      </c>
      <c r="Y35" s="291" t="s">
        <v>598</v>
      </c>
      <c r="Z35" s="330" t="s">
        <v>598</v>
      </c>
      <c r="AA35" s="291" t="s">
        <v>598</v>
      </c>
      <c r="AB35" s="330" t="s">
        <v>598</v>
      </c>
      <c r="AC35" s="291"/>
      <c r="AD35" s="330"/>
      <c r="AE35" s="291"/>
      <c r="AF35" s="330"/>
      <c r="AG35" s="291"/>
      <c r="AH35" s="330"/>
      <c r="AI35" s="291"/>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598</v>
      </c>
      <c r="F36" s="52" t="s">
        <v>598</v>
      </c>
      <c r="G36" s="51" t="s">
        <v>598</v>
      </c>
      <c r="H36" s="52" t="s">
        <v>598</v>
      </c>
      <c r="I36" s="51" t="s">
        <v>598</v>
      </c>
      <c r="J36" s="52" t="s">
        <v>599</v>
      </c>
      <c r="K36" s="51" t="s">
        <v>599</v>
      </c>
      <c r="L36" s="52" t="s">
        <v>599</v>
      </c>
      <c r="M36" s="51" t="s">
        <v>599</v>
      </c>
      <c r="N36" s="52" t="s">
        <v>598</v>
      </c>
      <c r="O36" s="51" t="s">
        <v>599</v>
      </c>
      <c r="P36" s="52" t="s">
        <v>599</v>
      </c>
      <c r="Q36" s="51" t="s">
        <v>599</v>
      </c>
      <c r="R36" s="52" t="s">
        <v>599</v>
      </c>
      <c r="S36" s="51" t="s">
        <v>599</v>
      </c>
      <c r="T36" s="52" t="s">
        <v>598</v>
      </c>
      <c r="U36" s="51" t="s">
        <v>599</v>
      </c>
      <c r="V36" s="52" t="s">
        <v>599</v>
      </c>
      <c r="W36" s="51" t="s">
        <v>598</v>
      </c>
      <c r="X36" s="52" t="s">
        <v>598</v>
      </c>
      <c r="Y36" s="51" t="s">
        <v>598</v>
      </c>
      <c r="Z36" s="52" t="s">
        <v>598</v>
      </c>
      <c r="AA36" s="51" t="s">
        <v>598</v>
      </c>
      <c r="AB36" s="52" t="s">
        <v>598</v>
      </c>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599</v>
      </c>
      <c r="F37" s="52" t="s">
        <v>599</v>
      </c>
      <c r="G37" s="51" t="s">
        <v>600</v>
      </c>
      <c r="H37" s="52" t="s">
        <v>599</v>
      </c>
      <c r="I37" s="51" t="s">
        <v>600</v>
      </c>
      <c r="J37" s="52" t="s">
        <v>599</v>
      </c>
      <c r="K37" s="51" t="s">
        <v>599</v>
      </c>
      <c r="L37" s="52" t="s">
        <v>599</v>
      </c>
      <c r="M37" s="51" t="s">
        <v>599</v>
      </c>
      <c r="N37" s="52" t="s">
        <v>599</v>
      </c>
      <c r="O37" s="51" t="s">
        <v>599</v>
      </c>
      <c r="P37" s="52" t="s">
        <v>599</v>
      </c>
      <c r="Q37" s="51" t="s">
        <v>599</v>
      </c>
      <c r="R37" s="52" t="s">
        <v>599</v>
      </c>
      <c r="S37" s="51" t="s">
        <v>599</v>
      </c>
      <c r="T37" s="52" t="s">
        <v>599</v>
      </c>
      <c r="U37" s="51" t="s">
        <v>599</v>
      </c>
      <c r="V37" s="52" t="s">
        <v>599</v>
      </c>
      <c r="W37" s="51" t="s">
        <v>599</v>
      </c>
      <c r="X37" s="52" t="s">
        <v>599</v>
      </c>
      <c r="Y37" s="51" t="s">
        <v>599</v>
      </c>
      <c r="Z37" s="52" t="s">
        <v>599</v>
      </c>
      <c r="AA37" s="51" t="s">
        <v>599</v>
      </c>
      <c r="AB37" s="52" t="s">
        <v>599</v>
      </c>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599</v>
      </c>
      <c r="F38" s="52" t="s">
        <v>600</v>
      </c>
      <c r="G38" s="51" t="s">
        <v>600</v>
      </c>
      <c r="H38" s="52" t="s">
        <v>599</v>
      </c>
      <c r="I38" s="51" t="s">
        <v>599</v>
      </c>
      <c r="J38" s="52" t="s">
        <v>599</v>
      </c>
      <c r="K38" s="51" t="s">
        <v>599</v>
      </c>
      <c r="L38" s="52" t="s">
        <v>599</v>
      </c>
      <c r="M38" s="51" t="s">
        <v>599</v>
      </c>
      <c r="N38" s="52" t="s">
        <v>599</v>
      </c>
      <c r="O38" s="51" t="s">
        <v>599</v>
      </c>
      <c r="P38" s="52" t="s">
        <v>599</v>
      </c>
      <c r="Q38" s="51" t="s">
        <v>599</v>
      </c>
      <c r="R38" s="52" t="s">
        <v>599</v>
      </c>
      <c r="S38" s="51" t="s">
        <v>599</v>
      </c>
      <c r="T38" s="52" t="s">
        <v>599</v>
      </c>
      <c r="U38" s="51" t="s">
        <v>599</v>
      </c>
      <c r="V38" s="52" t="s">
        <v>599</v>
      </c>
      <c r="W38" s="51" t="s">
        <v>600</v>
      </c>
      <c r="X38" s="52" t="s">
        <v>599</v>
      </c>
      <c r="Y38" s="51" t="s">
        <v>600</v>
      </c>
      <c r="Z38" s="52" t="s">
        <v>600</v>
      </c>
      <c r="AA38" s="51" t="s">
        <v>600</v>
      </c>
      <c r="AB38" s="52" t="s">
        <v>600</v>
      </c>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601</v>
      </c>
      <c r="F39" s="331" t="s">
        <v>601</v>
      </c>
      <c r="G39" s="54" t="s">
        <v>602</v>
      </c>
      <c r="H39" s="331" t="s">
        <v>601</v>
      </c>
      <c r="I39" s="54" t="s">
        <v>601</v>
      </c>
      <c r="J39" s="331" t="s">
        <v>601</v>
      </c>
      <c r="K39" s="54" t="s">
        <v>601</v>
      </c>
      <c r="L39" s="331" t="s">
        <v>601</v>
      </c>
      <c r="M39" s="54" t="s">
        <v>601</v>
      </c>
      <c r="N39" s="331" t="s">
        <v>601</v>
      </c>
      <c r="O39" s="54" t="s">
        <v>601</v>
      </c>
      <c r="P39" s="331" t="s">
        <v>601</v>
      </c>
      <c r="Q39" s="54" t="s">
        <v>601</v>
      </c>
      <c r="R39" s="331" t="s">
        <v>601</v>
      </c>
      <c r="S39" s="54" t="s">
        <v>601</v>
      </c>
      <c r="T39" s="331" t="s">
        <v>601</v>
      </c>
      <c r="U39" s="54" t="s">
        <v>601</v>
      </c>
      <c r="V39" s="331" t="s">
        <v>601</v>
      </c>
      <c r="W39" s="54" t="s">
        <v>601</v>
      </c>
      <c r="X39" s="331" t="s">
        <v>601</v>
      </c>
      <c r="Y39" s="54" t="s">
        <v>601</v>
      </c>
      <c r="Z39" s="331" t="s">
        <v>601</v>
      </c>
      <c r="AA39" s="54" t="s">
        <v>603</v>
      </c>
      <c r="AB39" s="331" t="s">
        <v>601</v>
      </c>
      <c r="AC39" s="54"/>
      <c r="AD39" s="331"/>
      <c r="AE39" s="54"/>
      <c r="AF39" s="331"/>
      <c r="AG39" s="54"/>
      <c r="AH39" s="331"/>
      <c r="AI39" s="54"/>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324</v>
      </c>
      <c r="E40" s="57" t="s">
        <v>601</v>
      </c>
      <c r="F40" s="57" t="s">
        <v>601</v>
      </c>
      <c r="G40" s="57" t="s">
        <v>601</v>
      </c>
      <c r="H40" s="57" t="s">
        <v>601</v>
      </c>
      <c r="I40" s="57" t="s">
        <v>601</v>
      </c>
      <c r="J40" s="57" t="s">
        <v>601</v>
      </c>
      <c r="K40" s="57" t="s">
        <v>601</v>
      </c>
      <c r="L40" s="57" t="s">
        <v>601</v>
      </c>
      <c r="M40" s="57" t="s">
        <v>601</v>
      </c>
      <c r="N40" s="57" t="s">
        <v>601</v>
      </c>
      <c r="O40" s="57" t="s">
        <v>601</v>
      </c>
      <c r="P40" s="57" t="s">
        <v>601</v>
      </c>
      <c r="Q40" s="57" t="s">
        <v>601</v>
      </c>
      <c r="R40" s="57" t="s">
        <v>601</v>
      </c>
      <c r="S40" s="57" t="s">
        <v>601</v>
      </c>
      <c r="T40" s="57" t="s">
        <v>601</v>
      </c>
      <c r="U40" s="57" t="s">
        <v>601</v>
      </c>
      <c r="V40" s="57" t="s">
        <v>601</v>
      </c>
      <c r="W40" s="57" t="s">
        <v>601</v>
      </c>
      <c r="X40" s="57" t="s">
        <v>601</v>
      </c>
      <c r="Y40" s="57" t="s">
        <v>601</v>
      </c>
      <c r="Z40" s="57" t="s">
        <v>601</v>
      </c>
      <c r="AA40" s="57" t="s">
        <v>601</v>
      </c>
      <c r="AB40" s="57" t="s">
        <v>601</v>
      </c>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604</v>
      </c>
      <c r="F41" s="61" t="s">
        <v>604</v>
      </c>
      <c r="G41" s="61" t="s">
        <v>604</v>
      </c>
      <c r="H41" s="61" t="s">
        <v>604</v>
      </c>
      <c r="I41" s="61" t="s">
        <v>604</v>
      </c>
      <c r="J41" s="61" t="s">
        <v>604</v>
      </c>
      <c r="K41" s="61" t="s">
        <v>604</v>
      </c>
      <c r="L41" s="61" t="s">
        <v>604</v>
      </c>
      <c r="M41" s="61" t="s">
        <v>604</v>
      </c>
      <c r="N41" s="61" t="s">
        <v>604</v>
      </c>
      <c r="O41" s="61" t="s">
        <v>604</v>
      </c>
      <c r="P41" s="61" t="s">
        <v>604</v>
      </c>
      <c r="Q41" s="61" t="s">
        <v>604</v>
      </c>
      <c r="R41" s="61" t="s">
        <v>604</v>
      </c>
      <c r="S41" s="61" t="s">
        <v>604</v>
      </c>
      <c r="T41" s="61" t="s">
        <v>604</v>
      </c>
      <c r="U41" s="61" t="s">
        <v>604</v>
      </c>
      <c r="V41" s="61" t="s">
        <v>604</v>
      </c>
      <c r="W41" s="61" t="s">
        <v>604</v>
      </c>
      <c r="X41" s="61" t="s">
        <v>604</v>
      </c>
      <c r="Y41" s="61" t="s">
        <v>604</v>
      </c>
      <c r="Z41" s="61" t="s">
        <v>604</v>
      </c>
      <c r="AA41" s="61" t="s">
        <v>604</v>
      </c>
      <c r="AB41" s="61" t="s">
        <v>604</v>
      </c>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605</v>
      </c>
      <c r="F42" s="61" t="s">
        <v>605</v>
      </c>
      <c r="G42" s="61" t="s">
        <v>605</v>
      </c>
      <c r="H42" s="61" t="s">
        <v>605</v>
      </c>
      <c r="I42" s="61" t="s">
        <v>605</v>
      </c>
      <c r="J42" s="61" t="s">
        <v>605</v>
      </c>
      <c r="K42" s="61" t="s">
        <v>605</v>
      </c>
      <c r="L42" s="61" t="s">
        <v>605</v>
      </c>
      <c r="M42" s="61" t="s">
        <v>605</v>
      </c>
      <c r="N42" s="61" t="s">
        <v>605</v>
      </c>
      <c r="O42" s="61" t="s">
        <v>605</v>
      </c>
      <c r="P42" s="61" t="s">
        <v>605</v>
      </c>
      <c r="Q42" s="61" t="s">
        <v>605</v>
      </c>
      <c r="R42" s="61" t="s">
        <v>605</v>
      </c>
      <c r="S42" s="61" t="s">
        <v>605</v>
      </c>
      <c r="T42" s="61" t="s">
        <v>605</v>
      </c>
      <c r="U42" s="61" t="s">
        <v>605</v>
      </c>
      <c r="V42" s="61" t="s">
        <v>605</v>
      </c>
      <c r="W42" s="61" t="s">
        <v>605</v>
      </c>
      <c r="X42" s="61" t="s">
        <v>605</v>
      </c>
      <c r="Y42" s="61" t="s">
        <v>605</v>
      </c>
      <c r="Z42" s="61" t="s">
        <v>605</v>
      </c>
      <c r="AA42" s="61" t="s">
        <v>605</v>
      </c>
      <c r="AB42" s="61" t="s">
        <v>605</v>
      </c>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606</v>
      </c>
      <c r="F44" s="61" t="s">
        <v>606</v>
      </c>
      <c r="G44" s="61" t="s">
        <v>606</v>
      </c>
      <c r="H44" s="61" t="s">
        <v>606</v>
      </c>
      <c r="I44" s="61" t="s">
        <v>606</v>
      </c>
      <c r="J44" s="61" t="s">
        <v>606</v>
      </c>
      <c r="K44" s="61" t="s">
        <v>606</v>
      </c>
      <c r="L44" s="61" t="s">
        <v>606</v>
      </c>
      <c r="M44" s="61" t="s">
        <v>606</v>
      </c>
      <c r="N44" s="61" t="s">
        <v>606</v>
      </c>
      <c r="O44" s="61" t="s">
        <v>606</v>
      </c>
      <c r="P44" s="61" t="s">
        <v>606</v>
      </c>
      <c r="Q44" s="61" t="s">
        <v>606</v>
      </c>
      <c r="R44" s="61" t="s">
        <v>606</v>
      </c>
      <c r="S44" s="61" t="s">
        <v>606</v>
      </c>
      <c r="T44" s="61" t="s">
        <v>606</v>
      </c>
      <c r="U44" s="61" t="s">
        <v>606</v>
      </c>
      <c r="V44" s="61" t="s">
        <v>606</v>
      </c>
      <c r="W44" s="61" t="s">
        <v>606</v>
      </c>
      <c r="X44" s="61" t="s">
        <v>606</v>
      </c>
      <c r="Y44" s="61" t="s">
        <v>606</v>
      </c>
      <c r="Z44" s="61" t="s">
        <v>606</v>
      </c>
      <c r="AA44" s="61" t="s">
        <v>606</v>
      </c>
      <c r="AB44" s="61" t="s">
        <v>606</v>
      </c>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603</v>
      </c>
      <c r="F45" s="61" t="s">
        <v>603</v>
      </c>
      <c r="G45" s="61" t="s">
        <v>603</v>
      </c>
      <c r="H45" s="61" t="s">
        <v>603</v>
      </c>
      <c r="I45" s="61" t="s">
        <v>603</v>
      </c>
      <c r="J45" s="61" t="s">
        <v>603</v>
      </c>
      <c r="K45" s="61" t="s">
        <v>603</v>
      </c>
      <c r="L45" s="61" t="s">
        <v>603</v>
      </c>
      <c r="M45" s="61" t="s">
        <v>603</v>
      </c>
      <c r="N45" s="61" t="s">
        <v>603</v>
      </c>
      <c r="O45" s="61" t="s">
        <v>603</v>
      </c>
      <c r="P45" s="61" t="s">
        <v>603</v>
      </c>
      <c r="Q45" s="61" t="s">
        <v>603</v>
      </c>
      <c r="R45" s="61" t="s">
        <v>603</v>
      </c>
      <c r="S45" s="61" t="s">
        <v>603</v>
      </c>
      <c r="T45" s="61" t="s">
        <v>603</v>
      </c>
      <c r="U45" s="61" t="s">
        <v>603</v>
      </c>
      <c r="V45" s="61" t="s">
        <v>603</v>
      </c>
      <c r="W45" s="61" t="s">
        <v>603</v>
      </c>
      <c r="X45" s="61" t="s">
        <v>603</v>
      </c>
      <c r="Y45" s="61" t="s">
        <v>603</v>
      </c>
      <c r="Z45" s="61" t="s">
        <v>603</v>
      </c>
      <c r="AA45" s="61" t="s">
        <v>603</v>
      </c>
      <c r="AB45" s="61" t="s">
        <v>603</v>
      </c>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t="s">
        <v>607</v>
      </c>
      <c r="F46" s="62" t="s">
        <v>608</v>
      </c>
      <c r="G46" s="61" t="s">
        <v>608</v>
      </c>
      <c r="H46" s="62" t="s">
        <v>608</v>
      </c>
      <c r="I46" s="61" t="s">
        <v>609</v>
      </c>
      <c r="J46" s="62">
        <v>25</v>
      </c>
      <c r="K46" s="61" t="s">
        <v>503</v>
      </c>
      <c r="L46" s="62" t="s">
        <v>610</v>
      </c>
      <c r="M46" s="61">
        <v>26</v>
      </c>
      <c r="N46" s="62">
        <v>25</v>
      </c>
      <c r="O46" s="61">
        <v>25</v>
      </c>
      <c r="P46" s="62">
        <v>25</v>
      </c>
      <c r="Q46" s="61" t="s">
        <v>609</v>
      </c>
      <c r="R46" s="62" t="s">
        <v>611</v>
      </c>
      <c r="S46" s="61" t="s">
        <v>609</v>
      </c>
      <c r="T46" s="62" t="s">
        <v>612</v>
      </c>
      <c r="U46" s="61" t="s">
        <v>613</v>
      </c>
      <c r="V46" s="62" t="s">
        <v>608</v>
      </c>
      <c r="W46" s="61" t="s">
        <v>614</v>
      </c>
      <c r="X46" s="62">
        <v>25</v>
      </c>
      <c r="Y46" s="61">
        <v>29</v>
      </c>
      <c r="Z46" s="62">
        <v>28</v>
      </c>
      <c r="AA46" s="61">
        <v>0</v>
      </c>
      <c r="AB46" s="62">
        <v>10</v>
      </c>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615</v>
      </c>
      <c r="F47" s="61" t="s">
        <v>615</v>
      </c>
      <c r="G47" s="61" t="s">
        <v>615</v>
      </c>
      <c r="H47" s="61" t="s">
        <v>615</v>
      </c>
      <c r="I47" s="61" t="s">
        <v>615</v>
      </c>
      <c r="J47" s="61" t="s">
        <v>615</v>
      </c>
      <c r="K47" s="61" t="s">
        <v>615</v>
      </c>
      <c r="L47" s="61" t="s">
        <v>615</v>
      </c>
      <c r="M47" s="61" t="s">
        <v>615</v>
      </c>
      <c r="N47" s="61" t="s">
        <v>615</v>
      </c>
      <c r="O47" s="61" t="s">
        <v>615</v>
      </c>
      <c r="P47" s="61" t="s">
        <v>615</v>
      </c>
      <c r="Q47" s="61" t="s">
        <v>615</v>
      </c>
      <c r="R47" s="61" t="s">
        <v>615</v>
      </c>
      <c r="S47" s="61" t="s">
        <v>615</v>
      </c>
      <c r="T47" s="61" t="s">
        <v>615</v>
      </c>
      <c r="U47" s="61" t="s">
        <v>615</v>
      </c>
      <c r="V47" s="61" t="s">
        <v>615</v>
      </c>
      <c r="W47" s="61" t="s">
        <v>615</v>
      </c>
      <c r="X47" s="61" t="s">
        <v>615</v>
      </c>
      <c r="Y47" s="61" t="s">
        <v>615</v>
      </c>
      <c r="Z47" s="61" t="s">
        <v>615</v>
      </c>
      <c r="AA47" s="61" t="s">
        <v>615</v>
      </c>
      <c r="AB47" s="61" t="s">
        <v>615</v>
      </c>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616</v>
      </c>
      <c r="F48" s="292" t="s">
        <v>616</v>
      </c>
      <c r="G48" s="292" t="s">
        <v>616</v>
      </c>
      <c r="H48" s="292" t="s">
        <v>616</v>
      </c>
      <c r="I48" s="292" t="s">
        <v>616</v>
      </c>
      <c r="J48" s="292" t="s">
        <v>616</v>
      </c>
      <c r="K48" s="292" t="s">
        <v>616</v>
      </c>
      <c r="L48" s="292" t="s">
        <v>616</v>
      </c>
      <c r="M48" s="292" t="s">
        <v>616</v>
      </c>
      <c r="N48" s="292" t="s">
        <v>616</v>
      </c>
      <c r="O48" s="292" t="s">
        <v>616</v>
      </c>
      <c r="P48" s="292" t="s">
        <v>616</v>
      </c>
      <c r="Q48" s="292" t="s">
        <v>616</v>
      </c>
      <c r="R48" s="292" t="s">
        <v>616</v>
      </c>
      <c r="S48" s="292" t="s">
        <v>616</v>
      </c>
      <c r="T48" s="292" t="s">
        <v>616</v>
      </c>
      <c r="U48" s="292" t="s">
        <v>616</v>
      </c>
      <c r="V48" s="292" t="s">
        <v>616</v>
      </c>
      <c r="W48" s="292" t="s">
        <v>616</v>
      </c>
      <c r="X48" s="292" t="s">
        <v>616</v>
      </c>
      <c r="Y48" s="292" t="s">
        <v>616</v>
      </c>
      <c r="Z48" s="292" t="s">
        <v>616</v>
      </c>
      <c r="AA48" s="292" t="s">
        <v>616</v>
      </c>
      <c r="AB48" s="292" t="s">
        <v>616</v>
      </c>
      <c r="AC48" s="292"/>
      <c r="AD48" s="332"/>
      <c r="AE48" s="292"/>
      <c r="AF48" s="332"/>
      <c r="AG48" s="292"/>
      <c r="AH48" s="332"/>
      <c r="AI48" s="292"/>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605</v>
      </c>
      <c r="F49" s="293" t="s">
        <v>605</v>
      </c>
      <c r="G49" s="293" t="s">
        <v>605</v>
      </c>
      <c r="H49" s="293" t="s">
        <v>605</v>
      </c>
      <c r="I49" s="293" t="s">
        <v>605</v>
      </c>
      <c r="J49" s="293" t="s">
        <v>605</v>
      </c>
      <c r="K49" s="293" t="s">
        <v>605</v>
      </c>
      <c r="L49" s="293" t="s">
        <v>605</v>
      </c>
      <c r="M49" s="293" t="s">
        <v>605</v>
      </c>
      <c r="N49" s="293" t="s">
        <v>605</v>
      </c>
      <c r="O49" s="293" t="s">
        <v>605</v>
      </c>
      <c r="P49" s="293" t="s">
        <v>605</v>
      </c>
      <c r="Q49" s="293" t="s">
        <v>605</v>
      </c>
      <c r="R49" s="293" t="s">
        <v>605</v>
      </c>
      <c r="S49" s="293" t="s">
        <v>605</v>
      </c>
      <c r="T49" s="293" t="s">
        <v>605</v>
      </c>
      <c r="U49" s="293" t="s">
        <v>605</v>
      </c>
      <c r="V49" s="293" t="s">
        <v>605</v>
      </c>
      <c r="W49" s="293" t="s">
        <v>605</v>
      </c>
      <c r="X49" s="293" t="s">
        <v>605</v>
      </c>
      <c r="Y49" s="293" t="s">
        <v>605</v>
      </c>
      <c r="Z49" s="293" t="s">
        <v>605</v>
      </c>
      <c r="AA49" s="293" t="s">
        <v>605</v>
      </c>
      <c r="AB49" s="293" t="s">
        <v>605</v>
      </c>
      <c r="AC49" s="293"/>
      <c r="AD49" s="333"/>
      <c r="AE49" s="293"/>
      <c r="AF49" s="333"/>
      <c r="AG49" s="293"/>
      <c r="AH49" s="333"/>
      <c r="AI49" s="293"/>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150000</v>
      </c>
      <c r="F50" s="334">
        <v>150000</v>
      </c>
      <c r="G50" s="279">
        <v>150000</v>
      </c>
      <c r="H50" s="334">
        <v>150000</v>
      </c>
      <c r="I50" s="279">
        <v>100000</v>
      </c>
      <c r="J50" s="334">
        <v>100000</v>
      </c>
      <c r="K50" s="279">
        <v>100000</v>
      </c>
      <c r="L50" s="334">
        <v>100000</v>
      </c>
      <c r="M50" s="279">
        <v>100000</v>
      </c>
      <c r="N50" s="334">
        <v>100000</v>
      </c>
      <c r="O50" s="279">
        <v>100000</v>
      </c>
      <c r="P50" s="334">
        <v>100000</v>
      </c>
      <c r="Q50" s="279">
        <v>100000</v>
      </c>
      <c r="R50" s="334">
        <v>100000</v>
      </c>
      <c r="S50" s="279">
        <v>100000</v>
      </c>
      <c r="T50" s="334">
        <v>100000</v>
      </c>
      <c r="U50" s="279">
        <v>100000</v>
      </c>
      <c r="V50" s="334">
        <v>200000</v>
      </c>
      <c r="W50" s="279">
        <v>100000</v>
      </c>
      <c r="X50" s="334">
        <v>100000</v>
      </c>
      <c r="Y50" s="279">
        <v>100000</v>
      </c>
      <c r="Z50" s="334">
        <v>100000</v>
      </c>
      <c r="AA50" s="279">
        <v>100000</v>
      </c>
      <c r="AB50" s="334">
        <v>100000</v>
      </c>
      <c r="AC50" s="279"/>
      <c r="AD50" s="334"/>
      <c r="AE50" s="279"/>
      <c r="AF50" s="334"/>
      <c r="AG50" s="279"/>
      <c r="AH50" s="334"/>
      <c r="AI50" s="279"/>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56250000</v>
      </c>
      <c r="F51" s="334">
        <v>59200000</v>
      </c>
      <c r="G51" s="279">
        <v>61100000</v>
      </c>
      <c r="H51" s="334">
        <v>44800000</v>
      </c>
      <c r="I51" s="279">
        <v>34700000</v>
      </c>
      <c r="J51" s="334">
        <v>34000000</v>
      </c>
      <c r="K51" s="279">
        <v>33600000</v>
      </c>
      <c r="L51" s="334">
        <v>39900000</v>
      </c>
      <c r="M51" s="279">
        <v>36000000</v>
      </c>
      <c r="N51" s="334">
        <v>43200000</v>
      </c>
      <c r="O51" s="279">
        <v>38400000</v>
      </c>
      <c r="P51" s="334">
        <v>41400000</v>
      </c>
      <c r="Q51" s="279">
        <v>36400000</v>
      </c>
      <c r="R51" s="334">
        <v>35400000</v>
      </c>
      <c r="S51" s="279">
        <v>27000000</v>
      </c>
      <c r="T51" s="334">
        <v>28500000</v>
      </c>
      <c r="U51" s="279">
        <v>26600000</v>
      </c>
      <c r="V51" s="334">
        <v>28000000</v>
      </c>
      <c r="W51" s="279">
        <v>32500000</v>
      </c>
      <c r="X51" s="334">
        <v>8000000</v>
      </c>
      <c r="Y51" s="279">
        <v>5200000</v>
      </c>
      <c r="Z51" s="334">
        <v>6000000</v>
      </c>
      <c r="AA51" s="279">
        <v>1600000</v>
      </c>
      <c r="AB51" s="334">
        <v>3000000</v>
      </c>
      <c r="AC51" s="279"/>
      <c r="AD51" s="334"/>
      <c r="AE51" s="279"/>
      <c r="AF51" s="334"/>
      <c r="AG51" s="279"/>
      <c r="AH51" s="334"/>
      <c r="AI51" s="279"/>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v>900000</v>
      </c>
      <c r="F52" s="334">
        <v>960000</v>
      </c>
      <c r="G52" s="279">
        <v>760000</v>
      </c>
      <c r="H52" s="334">
        <v>560000</v>
      </c>
      <c r="I52" s="279">
        <v>560000</v>
      </c>
      <c r="J52" s="334">
        <v>680000</v>
      </c>
      <c r="K52" s="279">
        <v>640000</v>
      </c>
      <c r="L52" s="334">
        <v>600000</v>
      </c>
      <c r="M52" s="279">
        <v>600000</v>
      </c>
      <c r="N52" s="334">
        <v>720000</v>
      </c>
      <c r="O52" s="279">
        <v>640000</v>
      </c>
      <c r="P52" s="334">
        <v>720000</v>
      </c>
      <c r="Q52" s="279">
        <v>600000</v>
      </c>
      <c r="R52" s="334">
        <v>380000</v>
      </c>
      <c r="S52" s="279">
        <v>300000</v>
      </c>
      <c r="T52" s="334">
        <v>600000</v>
      </c>
      <c r="U52" s="279">
        <v>580000</v>
      </c>
      <c r="V52" s="334">
        <v>700000</v>
      </c>
      <c r="W52" s="279">
        <v>720000</v>
      </c>
      <c r="X52" s="334">
        <v>320000</v>
      </c>
      <c r="Y52" s="279">
        <v>260000</v>
      </c>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v>9</v>
      </c>
      <c r="F53" s="279">
        <v>9</v>
      </c>
      <c r="G53" s="279">
        <v>9</v>
      </c>
      <c r="H53" s="279">
        <v>9</v>
      </c>
      <c r="I53" s="279">
        <v>9</v>
      </c>
      <c r="J53" s="279">
        <v>9</v>
      </c>
      <c r="K53" s="279">
        <v>9</v>
      </c>
      <c r="L53" s="279">
        <v>9</v>
      </c>
      <c r="M53" s="279">
        <v>9</v>
      </c>
      <c r="N53" s="279">
        <v>9</v>
      </c>
      <c r="O53" s="279">
        <v>9</v>
      </c>
      <c r="P53" s="279">
        <v>9</v>
      </c>
      <c r="Q53" s="279">
        <v>9</v>
      </c>
      <c r="R53" s="279">
        <v>9</v>
      </c>
      <c r="S53" s="279">
        <v>9</v>
      </c>
      <c r="T53" s="279">
        <v>9</v>
      </c>
      <c r="U53" s="279">
        <v>9</v>
      </c>
      <c r="V53" s="279">
        <v>9</v>
      </c>
      <c r="W53" s="279">
        <v>9</v>
      </c>
      <c r="X53" s="279">
        <v>9</v>
      </c>
      <c r="Y53" s="279">
        <v>9</v>
      </c>
      <c r="Z53" s="279">
        <v>9</v>
      </c>
      <c r="AA53" s="279">
        <v>9</v>
      </c>
      <c r="AB53" s="279">
        <v>9</v>
      </c>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v>600000</v>
      </c>
      <c r="F54" s="334">
        <v>438875</v>
      </c>
      <c r="G54" s="279">
        <v>78024</v>
      </c>
      <c r="H54" s="334">
        <v>47217</v>
      </c>
      <c r="I54" s="279">
        <v>275498</v>
      </c>
      <c r="J54" s="334">
        <v>591872</v>
      </c>
      <c r="K54" s="279">
        <v>53172</v>
      </c>
      <c r="L54" s="334">
        <v>53172</v>
      </c>
      <c r="M54" s="279">
        <v>40000</v>
      </c>
      <c r="N54" s="334">
        <v>738707</v>
      </c>
      <c r="O54" s="279">
        <v>612751</v>
      </c>
      <c r="P54" s="334">
        <v>506633</v>
      </c>
      <c r="Q54" s="279">
        <v>97553</v>
      </c>
      <c r="R54" s="334">
        <v>25000</v>
      </c>
      <c r="S54" s="279">
        <v>494086</v>
      </c>
      <c r="T54" s="334">
        <v>63870</v>
      </c>
      <c r="U54" s="279">
        <v>0</v>
      </c>
      <c r="V54" s="334"/>
      <c r="W54" s="279">
        <v>171000</v>
      </c>
      <c r="X54" s="334">
        <v>70920</v>
      </c>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f>E77+E76</f>
        <v>17700000</v>
      </c>
      <c r="F57" s="335">
        <f t="shared" ref="F57:BQ57" si="142">F77+F76</f>
        <v>15345000</v>
      </c>
      <c r="G57" s="280">
        <f t="shared" si="142"/>
        <v>13000000</v>
      </c>
      <c r="H57" s="335">
        <f t="shared" si="142"/>
        <v>8710000</v>
      </c>
      <c r="I57" s="280">
        <f t="shared" si="142"/>
        <v>9460000</v>
      </c>
      <c r="J57" s="335">
        <f t="shared" si="142"/>
        <v>8030000</v>
      </c>
      <c r="K57" s="280">
        <f t="shared" si="142"/>
        <v>8750000</v>
      </c>
      <c r="L57" s="335">
        <f t="shared" si="142"/>
        <v>8970000</v>
      </c>
      <c r="M57" s="280">
        <f t="shared" si="142"/>
        <v>10860000</v>
      </c>
      <c r="N57" s="335">
        <f t="shared" si="142"/>
        <v>9350000</v>
      </c>
      <c r="O57" s="280">
        <f t="shared" si="142"/>
        <v>10720000</v>
      </c>
      <c r="P57" s="335">
        <f t="shared" si="142"/>
        <v>7970000</v>
      </c>
      <c r="Q57" s="280">
        <f t="shared" si="142"/>
        <v>6000000</v>
      </c>
      <c r="R57" s="335">
        <f t="shared" si="142"/>
        <v>118700000</v>
      </c>
      <c r="S57" s="280">
        <f t="shared" si="142"/>
        <v>5320000</v>
      </c>
      <c r="T57" s="335">
        <f t="shared" si="142"/>
        <v>4500000</v>
      </c>
      <c r="U57" s="280">
        <f t="shared" si="142"/>
        <v>2937500</v>
      </c>
      <c r="V57" s="335">
        <f t="shared" si="142"/>
        <v>13410000</v>
      </c>
      <c r="W57" s="280">
        <f t="shared" si="142"/>
        <v>3714000</v>
      </c>
      <c r="X57" s="335">
        <f t="shared" si="142"/>
        <v>170000</v>
      </c>
      <c r="Y57" s="280">
        <f t="shared" si="142"/>
        <v>46000</v>
      </c>
      <c r="Z57" s="335">
        <f t="shared" si="142"/>
        <v>46000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8400000</v>
      </c>
      <c r="F58" s="280">
        <f t="shared" ref="F58:BQ58" si="145">F92+F105+F118</f>
        <v>2300000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1200000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v>900000</v>
      </c>
      <c r="F59" s="334">
        <v>800000</v>
      </c>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 t="shared" ref="E60:BM60" si="148">E52+E59+E54+E57+E58</f>
        <v>28500000</v>
      </c>
      <c r="F60" s="336">
        <f t="shared" si="148"/>
        <v>19843875</v>
      </c>
      <c r="G60" s="281">
        <f t="shared" si="148"/>
        <v>13838024</v>
      </c>
      <c r="H60" s="336">
        <f t="shared" si="148"/>
        <v>9317217</v>
      </c>
      <c r="I60" s="281">
        <f t="shared" si="148"/>
        <v>10295498</v>
      </c>
      <c r="J60" s="336">
        <f t="shared" si="148"/>
        <v>9301872</v>
      </c>
      <c r="K60" s="281">
        <f t="shared" si="148"/>
        <v>9443172</v>
      </c>
      <c r="L60" s="336">
        <f t="shared" si="148"/>
        <v>9623172</v>
      </c>
      <c r="M60" s="281">
        <f t="shared" si="148"/>
        <v>11500000</v>
      </c>
      <c r="N60" s="336">
        <f t="shared" si="148"/>
        <v>10808707</v>
      </c>
      <c r="O60" s="281">
        <f t="shared" si="148"/>
        <v>11972751</v>
      </c>
      <c r="P60" s="336">
        <f t="shared" si="148"/>
        <v>9196633</v>
      </c>
      <c r="Q60" s="281">
        <f t="shared" si="148"/>
        <v>6697553</v>
      </c>
      <c r="R60" s="336">
        <f t="shared" si="148"/>
        <v>119105000</v>
      </c>
      <c r="S60" s="281">
        <f t="shared" si="148"/>
        <v>6114086</v>
      </c>
      <c r="T60" s="336">
        <f t="shared" si="148"/>
        <v>5163870</v>
      </c>
      <c r="U60" s="281">
        <f t="shared" si="148"/>
        <v>4717500</v>
      </c>
      <c r="V60" s="336">
        <f t="shared" si="148"/>
        <v>14110000</v>
      </c>
      <c r="W60" s="281">
        <f t="shared" si="148"/>
        <v>4605000</v>
      </c>
      <c r="X60" s="336">
        <f t="shared" si="148"/>
        <v>560920</v>
      </c>
      <c r="Y60" s="281">
        <f t="shared" si="148"/>
        <v>306000</v>
      </c>
      <c r="Z60" s="336">
        <f t="shared" si="148"/>
        <v>46000</v>
      </c>
      <c r="AA60" s="281">
        <f t="shared" si="148"/>
        <v>0</v>
      </c>
      <c r="AB60" s="336">
        <f t="shared" si="148"/>
        <v>0</v>
      </c>
      <c r="AC60" s="281">
        <f t="shared" si="148"/>
        <v>0</v>
      </c>
      <c r="AD60" s="336">
        <f t="shared" si="148"/>
        <v>0</v>
      </c>
      <c r="AE60" s="281">
        <f t="shared" si="148"/>
        <v>0</v>
      </c>
      <c r="AF60" s="336">
        <f t="shared" si="148"/>
        <v>0</v>
      </c>
      <c r="AG60" s="281">
        <f t="shared" si="148"/>
        <v>0</v>
      </c>
      <c r="AH60" s="336">
        <f t="shared" si="148"/>
        <v>0</v>
      </c>
      <c r="AI60" s="281">
        <f t="shared" si="148"/>
        <v>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v>1000000</v>
      </c>
      <c r="F61" s="337">
        <v>500000</v>
      </c>
      <c r="G61" s="278">
        <v>295000</v>
      </c>
      <c r="H61" s="337">
        <v>700000</v>
      </c>
      <c r="I61" s="278">
        <v>70000</v>
      </c>
      <c r="J61" s="337">
        <v>170000</v>
      </c>
      <c r="K61" s="278"/>
      <c r="L61" s="337"/>
      <c r="M61" s="278"/>
      <c r="N61" s="337"/>
      <c r="O61" s="278"/>
      <c r="P61" s="337"/>
      <c r="Q61" s="278">
        <v>100000</v>
      </c>
      <c r="R61" s="337"/>
      <c r="S61" s="278"/>
      <c r="T61" s="337">
        <v>51000</v>
      </c>
      <c r="U61" s="278">
        <v>710000</v>
      </c>
      <c r="V61" s="337"/>
      <c r="W61" s="278">
        <v>251000</v>
      </c>
      <c r="X61" s="337">
        <v>10000</v>
      </c>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 t="shared" ref="E62:BM62" si="151">E51+E60-E61</f>
        <v>83750000</v>
      </c>
      <c r="F62" s="336">
        <f t="shared" si="151"/>
        <v>78543875</v>
      </c>
      <c r="G62" s="281">
        <f t="shared" si="151"/>
        <v>74643024</v>
      </c>
      <c r="H62" s="336">
        <f t="shared" si="151"/>
        <v>53417217</v>
      </c>
      <c r="I62" s="281">
        <f t="shared" si="151"/>
        <v>44925498</v>
      </c>
      <c r="J62" s="336">
        <f t="shared" si="151"/>
        <v>43131872</v>
      </c>
      <c r="K62" s="281">
        <f t="shared" si="151"/>
        <v>43043172</v>
      </c>
      <c r="L62" s="336">
        <f t="shared" si="151"/>
        <v>49523172</v>
      </c>
      <c r="M62" s="281">
        <f t="shared" si="151"/>
        <v>47500000</v>
      </c>
      <c r="N62" s="336">
        <f t="shared" si="151"/>
        <v>54008707</v>
      </c>
      <c r="O62" s="281">
        <f t="shared" si="151"/>
        <v>50372751</v>
      </c>
      <c r="P62" s="336">
        <f t="shared" si="151"/>
        <v>50596633</v>
      </c>
      <c r="Q62" s="281">
        <f t="shared" si="151"/>
        <v>42997553</v>
      </c>
      <c r="R62" s="336">
        <f t="shared" si="151"/>
        <v>154505000</v>
      </c>
      <c r="S62" s="281">
        <f t="shared" si="151"/>
        <v>33114086</v>
      </c>
      <c r="T62" s="336">
        <f t="shared" si="151"/>
        <v>33612870</v>
      </c>
      <c r="U62" s="281">
        <f t="shared" si="151"/>
        <v>30607500</v>
      </c>
      <c r="V62" s="336">
        <f t="shared" si="151"/>
        <v>42110000</v>
      </c>
      <c r="W62" s="281">
        <f t="shared" si="151"/>
        <v>36854000</v>
      </c>
      <c r="X62" s="336">
        <f t="shared" si="151"/>
        <v>8550920</v>
      </c>
      <c r="Y62" s="281">
        <f t="shared" si="151"/>
        <v>5506000</v>
      </c>
      <c r="Z62" s="336">
        <f t="shared" si="151"/>
        <v>6046000</v>
      </c>
      <c r="AA62" s="281">
        <f t="shared" si="151"/>
        <v>1600000</v>
      </c>
      <c r="AB62" s="336">
        <f t="shared" si="151"/>
        <v>3000000</v>
      </c>
      <c r="AC62" s="281">
        <f t="shared" si="151"/>
        <v>0</v>
      </c>
      <c r="AD62" s="336">
        <f t="shared" si="151"/>
        <v>0</v>
      </c>
      <c r="AE62" s="281">
        <f t="shared" si="151"/>
        <v>0</v>
      </c>
      <c r="AF62" s="336">
        <f t="shared" si="151"/>
        <v>0</v>
      </c>
      <c r="AG62" s="281">
        <f t="shared" si="151"/>
        <v>0</v>
      </c>
      <c r="AH62" s="336">
        <f t="shared" si="151"/>
        <v>0</v>
      </c>
      <c r="AI62" s="281">
        <f t="shared" si="151"/>
        <v>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619</v>
      </c>
      <c r="F64" s="338" t="s">
        <v>620</v>
      </c>
      <c r="G64" s="104" t="s">
        <v>621</v>
      </c>
      <c r="H64" s="338" t="s">
        <v>621</v>
      </c>
      <c r="I64" s="104" t="s">
        <v>621</v>
      </c>
      <c r="J64" s="338" t="s">
        <v>622</v>
      </c>
      <c r="K64" s="104" t="s">
        <v>621</v>
      </c>
      <c r="L64" s="338" t="s">
        <v>621</v>
      </c>
      <c r="M64" s="104" t="s">
        <v>623</v>
      </c>
      <c r="N64" s="338" t="s">
        <v>623</v>
      </c>
      <c r="O64" s="104" t="s">
        <v>623</v>
      </c>
      <c r="P64" s="338" t="s">
        <v>622</v>
      </c>
      <c r="Q64" s="104" t="s">
        <v>622</v>
      </c>
      <c r="R64" s="338" t="s">
        <v>622</v>
      </c>
      <c r="S64" s="104" t="s">
        <v>624</v>
      </c>
      <c r="T64" s="338" t="s">
        <v>625</v>
      </c>
      <c r="U64" s="104" t="s">
        <v>625</v>
      </c>
      <c r="V64" s="338" t="s">
        <v>625</v>
      </c>
      <c r="W64" s="104" t="s">
        <v>624</v>
      </c>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622</v>
      </c>
      <c r="F65" s="338" t="s">
        <v>622</v>
      </c>
      <c r="G65" s="104" t="s">
        <v>625</v>
      </c>
      <c r="H65" s="338" t="s">
        <v>625</v>
      </c>
      <c r="I65" s="104" t="s">
        <v>625</v>
      </c>
      <c r="J65" s="338"/>
      <c r="K65" s="104" t="s">
        <v>625</v>
      </c>
      <c r="L65" s="338" t="s">
        <v>625</v>
      </c>
      <c r="M65" s="104" t="s">
        <v>626</v>
      </c>
      <c r="N65" s="338" t="s">
        <v>626</v>
      </c>
      <c r="O65" s="104" t="s">
        <v>626</v>
      </c>
      <c r="P65" s="338" t="s">
        <v>626</v>
      </c>
      <c r="Q65" s="104" t="s">
        <v>626</v>
      </c>
      <c r="R65" s="338" t="s">
        <v>626</v>
      </c>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3000000</v>
      </c>
      <c r="F66" s="337">
        <v>6168573</v>
      </c>
      <c r="G66" s="278">
        <v>1220</v>
      </c>
      <c r="H66" s="337">
        <v>400000</v>
      </c>
      <c r="I66" s="278">
        <v>17661114</v>
      </c>
      <c r="J66" s="337">
        <v>10331672</v>
      </c>
      <c r="K66" s="278">
        <v>0</v>
      </c>
      <c r="L66" s="337">
        <v>7009</v>
      </c>
      <c r="M66" s="278">
        <v>50000</v>
      </c>
      <c r="N66" s="337">
        <v>3556454</v>
      </c>
      <c r="O66" s="278">
        <v>9042684</v>
      </c>
      <c r="P66" s="337">
        <v>23869000</v>
      </c>
      <c r="Q66" s="278">
        <v>360000</v>
      </c>
      <c r="R66" s="337">
        <v>150000</v>
      </c>
      <c r="S66" s="278">
        <v>2620000</v>
      </c>
      <c r="T66" s="337">
        <v>662762</v>
      </c>
      <c r="U66" s="278">
        <v>8190000</v>
      </c>
      <c r="V66" s="337">
        <v>90000</v>
      </c>
      <c r="W66" s="278">
        <v>21500000</v>
      </c>
      <c r="X66" s="337">
        <v>1530920</v>
      </c>
      <c r="Y66" s="278">
        <v>160000</v>
      </c>
      <c r="Z66" s="337">
        <v>50000</v>
      </c>
      <c r="AA66" s="278">
        <v>1600000</v>
      </c>
      <c r="AB66" s="337">
        <v>1500000</v>
      </c>
      <c r="AC66" s="278"/>
      <c r="AD66" s="337"/>
      <c r="AE66" s="278"/>
      <c r="AF66" s="337"/>
      <c r="AG66" s="278"/>
      <c r="AH66" s="337"/>
      <c r="AI66" s="278"/>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235000000</v>
      </c>
      <c r="F67" s="337">
        <v>247500000</v>
      </c>
      <c r="G67" s="278">
        <v>226900000</v>
      </c>
      <c r="H67" s="337">
        <v>201500000</v>
      </c>
      <c r="I67" s="278">
        <v>159000000</v>
      </c>
      <c r="J67" s="337">
        <v>118400000</v>
      </c>
      <c r="K67" s="278">
        <v>105600000</v>
      </c>
      <c r="L67" s="337">
        <v>130500000</v>
      </c>
      <c r="M67" s="278">
        <v>159000000</v>
      </c>
      <c r="N67" s="337">
        <v>166000000</v>
      </c>
      <c r="O67" s="278">
        <v>169500000</v>
      </c>
      <c r="P67" s="337">
        <v>145000000</v>
      </c>
      <c r="Q67" s="278">
        <v>125500000</v>
      </c>
      <c r="R67" s="337">
        <v>145600000</v>
      </c>
      <c r="S67" s="278">
        <v>111500000</v>
      </c>
      <c r="T67" s="337">
        <v>98400000</v>
      </c>
      <c r="U67" s="278">
        <v>60500000</v>
      </c>
      <c r="V67" s="337">
        <v>261620000</v>
      </c>
      <c r="W67" s="278">
        <v>61000000</v>
      </c>
      <c r="X67" s="337">
        <v>10500000</v>
      </c>
      <c r="Y67" s="278">
        <v>4500000</v>
      </c>
      <c r="Z67" s="337">
        <v>8000000</v>
      </c>
      <c r="AA67" s="278"/>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31</v>
      </c>
      <c r="F68" s="337">
        <v>31</v>
      </c>
      <c r="G68" s="278">
        <v>38</v>
      </c>
      <c r="H68" s="337">
        <v>35</v>
      </c>
      <c r="I68" s="278">
        <v>26</v>
      </c>
      <c r="J68" s="337">
        <v>25</v>
      </c>
      <c r="K68" s="278">
        <v>19</v>
      </c>
      <c r="L68" s="337">
        <v>21</v>
      </c>
      <c r="M68" s="278">
        <v>25</v>
      </c>
      <c r="N68" s="337">
        <v>43</v>
      </c>
      <c r="O68" s="278">
        <v>43</v>
      </c>
      <c r="P68" s="337">
        <v>31</v>
      </c>
      <c r="Q68" s="278">
        <v>22</v>
      </c>
      <c r="R68" s="337">
        <v>23</v>
      </c>
      <c r="S68" s="278">
        <v>24</v>
      </c>
      <c r="T68" s="337">
        <v>17</v>
      </c>
      <c r="U68" s="278">
        <v>12</v>
      </c>
      <c r="V68" s="337">
        <v>20</v>
      </c>
      <c r="W68" s="278">
        <v>9</v>
      </c>
      <c r="X68" s="337">
        <v>4</v>
      </c>
      <c r="Y68" s="278">
        <v>4</v>
      </c>
      <c r="Z68" s="337">
        <v>4</v>
      </c>
      <c r="AA68" s="278"/>
      <c r="AB68" s="337"/>
      <c r="AC68" s="278"/>
      <c r="AD68" s="337"/>
      <c r="AE68" s="278"/>
      <c r="AF68" s="337"/>
      <c r="AG68" s="278"/>
      <c r="AH68" s="337"/>
      <c r="AI68" s="278"/>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v>2000000</v>
      </c>
      <c r="F69" s="337">
        <v>3000000</v>
      </c>
      <c r="G69" s="278">
        <v>1700000</v>
      </c>
      <c r="H69" s="337">
        <v>2000000</v>
      </c>
      <c r="I69" s="278">
        <v>500000</v>
      </c>
      <c r="J69" s="337">
        <v>2000000</v>
      </c>
      <c r="K69" s="278">
        <v>2000000</v>
      </c>
      <c r="L69" s="337">
        <v>3000000</v>
      </c>
      <c r="M69" s="278">
        <v>2500000</v>
      </c>
      <c r="N69" s="337">
        <v>2000000</v>
      </c>
      <c r="O69" s="278">
        <v>2000000</v>
      </c>
      <c r="P69" s="337">
        <v>2000000</v>
      </c>
      <c r="Q69" s="278">
        <v>1500000</v>
      </c>
      <c r="R69" s="337">
        <v>2500000</v>
      </c>
      <c r="S69" s="278">
        <v>2000000</v>
      </c>
      <c r="T69" s="337">
        <v>2500000</v>
      </c>
      <c r="U69" s="278">
        <v>3000000</v>
      </c>
      <c r="V69" s="337">
        <v>5000000</v>
      </c>
      <c r="W69" s="278">
        <v>3000000</v>
      </c>
      <c r="X69" s="337">
        <v>2000000</v>
      </c>
      <c r="Y69" s="278">
        <v>1000000</v>
      </c>
      <c r="Z69" s="337">
        <v>2000000</v>
      </c>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v>19000000</v>
      </c>
      <c r="F70" s="337">
        <v>20000000</v>
      </c>
      <c r="G70" s="278">
        <v>18000000</v>
      </c>
      <c r="H70" s="337">
        <v>15000000</v>
      </c>
      <c r="I70" s="278">
        <v>14000000</v>
      </c>
      <c r="J70" s="337">
        <v>10000000</v>
      </c>
      <c r="K70" s="278">
        <v>7500000</v>
      </c>
      <c r="L70" s="337">
        <v>12000000</v>
      </c>
      <c r="M70" s="278">
        <v>10000000</v>
      </c>
      <c r="N70" s="337">
        <v>10000000</v>
      </c>
      <c r="O70" s="278">
        <v>10000000</v>
      </c>
      <c r="P70" s="337">
        <v>10000000</v>
      </c>
      <c r="Q70" s="278">
        <v>10000000</v>
      </c>
      <c r="R70" s="337">
        <v>10000000</v>
      </c>
      <c r="S70" s="278">
        <v>10000000</v>
      </c>
      <c r="T70" s="337">
        <v>10000000</v>
      </c>
      <c r="U70" s="278">
        <v>7000000</v>
      </c>
      <c r="V70" s="337">
        <v>14500000</v>
      </c>
      <c r="W70" s="278">
        <v>8000000</v>
      </c>
      <c r="X70" s="337">
        <v>4000000</v>
      </c>
      <c r="Y70" s="278">
        <v>2000000</v>
      </c>
      <c r="Z70" s="337">
        <v>2000000</v>
      </c>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105">
        <f t="shared" ref="E71:AJ71" si="154">E67/E68</f>
        <v>7580645.1612903224</v>
      </c>
      <c r="F71" s="339">
        <f t="shared" si="154"/>
        <v>7983870.9677419355</v>
      </c>
      <c r="G71" s="105">
        <f t="shared" si="154"/>
        <v>5971052.6315789474</v>
      </c>
      <c r="H71" s="339">
        <f t="shared" si="154"/>
        <v>5757142.8571428573</v>
      </c>
      <c r="I71" s="105">
        <f t="shared" si="154"/>
        <v>6115384.615384615</v>
      </c>
      <c r="J71" s="339">
        <f t="shared" si="154"/>
        <v>4736000</v>
      </c>
      <c r="K71" s="105">
        <f t="shared" si="154"/>
        <v>5557894.7368421052</v>
      </c>
      <c r="L71" s="339">
        <f t="shared" si="154"/>
        <v>6214285.7142857146</v>
      </c>
      <c r="M71" s="105">
        <f t="shared" si="154"/>
        <v>6360000</v>
      </c>
      <c r="N71" s="339">
        <f t="shared" si="154"/>
        <v>3860465.1162790698</v>
      </c>
      <c r="O71" s="105">
        <f t="shared" si="154"/>
        <v>3941860.4651162792</v>
      </c>
      <c r="P71" s="339">
        <f t="shared" si="154"/>
        <v>4677419.3548387093</v>
      </c>
      <c r="Q71" s="105">
        <f t="shared" si="154"/>
        <v>5704545.4545454541</v>
      </c>
      <c r="R71" s="339">
        <f t="shared" si="154"/>
        <v>6330434.7826086953</v>
      </c>
      <c r="S71" s="105">
        <f t="shared" si="154"/>
        <v>4645833.333333333</v>
      </c>
      <c r="T71" s="339">
        <f t="shared" si="154"/>
        <v>5788235.2941176472</v>
      </c>
      <c r="U71" s="105">
        <f t="shared" si="154"/>
        <v>5041666.666666667</v>
      </c>
      <c r="V71" s="339">
        <f t="shared" si="154"/>
        <v>13081000</v>
      </c>
      <c r="W71" s="105">
        <f t="shared" si="154"/>
        <v>6777777.777777778</v>
      </c>
      <c r="X71" s="339">
        <f t="shared" si="154"/>
        <v>2625000</v>
      </c>
      <c r="Y71" s="105">
        <f t="shared" si="154"/>
        <v>1125000</v>
      </c>
      <c r="Z71" s="339">
        <f t="shared" si="154"/>
        <v>2000000</v>
      </c>
      <c r="AA71" s="105" t="e">
        <f t="shared" si="154"/>
        <v>#DIV/0!</v>
      </c>
      <c r="AB71" s="339" t="e">
        <f t="shared" si="154"/>
        <v>#DIV/0!</v>
      </c>
      <c r="AC71" s="105" t="e">
        <f t="shared" si="154"/>
        <v>#DIV/0!</v>
      </c>
      <c r="AD71" s="339" t="e">
        <f t="shared" si="154"/>
        <v>#DIV/0!</v>
      </c>
      <c r="AE71" s="105" t="e">
        <f t="shared" si="154"/>
        <v>#DIV/0!</v>
      </c>
      <c r="AF71" s="339" t="e">
        <f t="shared" si="154"/>
        <v>#DIV/0!</v>
      </c>
      <c r="AG71" s="105" t="e">
        <f t="shared" si="154"/>
        <v>#DIV/0!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278">
        <v>100</v>
      </c>
      <c r="G74" s="278">
        <v>100</v>
      </c>
      <c r="H74" s="278">
        <v>100</v>
      </c>
      <c r="I74" s="278">
        <v>100</v>
      </c>
      <c r="J74" s="278">
        <v>100</v>
      </c>
      <c r="K74" s="278">
        <v>100</v>
      </c>
      <c r="L74" s="278">
        <v>100</v>
      </c>
      <c r="M74" s="278">
        <v>100</v>
      </c>
      <c r="N74" s="278">
        <v>100</v>
      </c>
      <c r="O74" s="278">
        <v>100</v>
      </c>
      <c r="P74" s="278">
        <v>100</v>
      </c>
      <c r="Q74" s="278">
        <v>100</v>
      </c>
      <c r="R74" s="278">
        <v>100</v>
      </c>
      <c r="S74" s="278">
        <v>100</v>
      </c>
      <c r="T74" s="278">
        <v>100</v>
      </c>
      <c r="U74" s="278">
        <v>100</v>
      </c>
      <c r="V74" s="278">
        <v>100</v>
      </c>
      <c r="W74" s="278">
        <v>100</v>
      </c>
      <c r="X74" s="278">
        <v>100</v>
      </c>
      <c r="Y74" s="278">
        <v>100</v>
      </c>
      <c r="Z74" s="278">
        <v>100</v>
      </c>
      <c r="AA74" s="278">
        <v>100</v>
      </c>
      <c r="AB74" s="278">
        <v>100</v>
      </c>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v>23</v>
      </c>
      <c r="F75" s="278">
        <v>23</v>
      </c>
      <c r="G75" s="278">
        <v>23</v>
      </c>
      <c r="H75" s="278">
        <v>23</v>
      </c>
      <c r="I75" s="278">
        <v>23</v>
      </c>
      <c r="J75" s="278">
        <v>23</v>
      </c>
      <c r="K75" s="278">
        <v>23</v>
      </c>
      <c r="L75" s="278">
        <v>23</v>
      </c>
      <c r="M75" s="278">
        <v>23</v>
      </c>
      <c r="N75" s="278">
        <v>23</v>
      </c>
      <c r="O75" s="278">
        <v>23</v>
      </c>
      <c r="P75" s="278">
        <v>23</v>
      </c>
      <c r="Q75" s="278" t="s">
        <v>627</v>
      </c>
      <c r="R75" s="337" t="s">
        <v>628</v>
      </c>
      <c r="S75" s="278" t="s">
        <v>627</v>
      </c>
      <c r="T75" s="337" t="s">
        <v>627</v>
      </c>
      <c r="U75" s="278" t="s">
        <v>627</v>
      </c>
      <c r="V75" s="337" t="s">
        <v>628</v>
      </c>
      <c r="W75" s="278" t="s">
        <v>627</v>
      </c>
      <c r="X75" s="337" t="s">
        <v>629</v>
      </c>
      <c r="Y75" s="278">
        <v>21</v>
      </c>
      <c r="Z75" s="337">
        <v>21</v>
      </c>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17700000</v>
      </c>
      <c r="F76" s="337">
        <v>15345000</v>
      </c>
      <c r="G76" s="278">
        <v>13000000</v>
      </c>
      <c r="H76" s="337">
        <v>8710000</v>
      </c>
      <c r="I76" s="278">
        <v>9460000</v>
      </c>
      <c r="J76" s="337">
        <v>8030000</v>
      </c>
      <c r="K76" s="278">
        <v>8750000</v>
      </c>
      <c r="L76" s="337">
        <v>8970000</v>
      </c>
      <c r="M76" s="278">
        <v>10860000</v>
      </c>
      <c r="N76" s="337">
        <v>9350000</v>
      </c>
      <c r="O76" s="278">
        <v>10720000</v>
      </c>
      <c r="P76" s="337">
        <v>7970000</v>
      </c>
      <c r="Q76" s="278">
        <v>6000000</v>
      </c>
      <c r="R76" s="337">
        <v>118700000</v>
      </c>
      <c r="S76" s="278">
        <v>5320000</v>
      </c>
      <c r="T76" s="337">
        <v>4500000</v>
      </c>
      <c r="U76" s="278">
        <v>2937500</v>
      </c>
      <c r="V76" s="337">
        <v>13410000</v>
      </c>
      <c r="W76" s="278">
        <v>3714000</v>
      </c>
      <c r="X76" s="337">
        <v>170000</v>
      </c>
      <c r="Y76" s="278">
        <v>46000</v>
      </c>
      <c r="Z76" s="337">
        <v>46000</v>
      </c>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t="s">
        <v>630</v>
      </c>
      <c r="F78" s="327" t="s">
        <v>631</v>
      </c>
      <c r="G78" s="25" t="s">
        <v>632</v>
      </c>
      <c r="H78" s="327" t="s">
        <v>632</v>
      </c>
      <c r="I78" s="25" t="s">
        <v>494</v>
      </c>
      <c r="J78" s="327" t="s">
        <v>633</v>
      </c>
      <c r="K78" s="25" t="s">
        <v>634</v>
      </c>
      <c r="L78" s="327" t="s">
        <v>634</v>
      </c>
      <c r="M78" s="25" t="s">
        <v>635</v>
      </c>
      <c r="N78" s="327" t="s">
        <v>636</v>
      </c>
      <c r="O78" s="25" t="s">
        <v>636</v>
      </c>
      <c r="P78" s="327" t="s">
        <v>636</v>
      </c>
      <c r="Q78" s="25" t="s">
        <v>637</v>
      </c>
      <c r="R78" s="327" t="s">
        <v>638</v>
      </c>
      <c r="S78" s="25" t="s">
        <v>633</v>
      </c>
      <c r="T78" s="327" t="s">
        <v>639</v>
      </c>
      <c r="U78" s="25" t="s">
        <v>640</v>
      </c>
      <c r="V78" s="327" t="s">
        <v>641</v>
      </c>
      <c r="W78" s="25" t="s">
        <v>642</v>
      </c>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v>82</v>
      </c>
      <c r="F79" s="36">
        <v>84</v>
      </c>
      <c r="G79" s="34">
        <v>84</v>
      </c>
      <c r="H79" s="36">
        <v>81</v>
      </c>
      <c r="I79" s="34">
        <v>75</v>
      </c>
      <c r="J79" s="36">
        <v>69</v>
      </c>
      <c r="K79" s="34">
        <v>80</v>
      </c>
      <c r="L79" s="36">
        <v>74</v>
      </c>
      <c r="M79" s="34">
        <v>75</v>
      </c>
      <c r="N79" s="36">
        <v>75</v>
      </c>
      <c r="O79" s="34">
        <v>72</v>
      </c>
      <c r="P79" s="36">
        <v>75</v>
      </c>
      <c r="Q79" s="34">
        <v>75</v>
      </c>
      <c r="R79" s="36">
        <v>75</v>
      </c>
      <c r="S79" s="34">
        <v>75</v>
      </c>
      <c r="T79" s="36">
        <v>73</v>
      </c>
      <c r="U79" s="34">
        <v>60</v>
      </c>
      <c r="V79" s="36">
        <v>73</v>
      </c>
      <c r="W79" s="34">
        <v>79</v>
      </c>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439</v>
      </c>
      <c r="F80" s="317" t="s">
        <v>439</v>
      </c>
      <c r="G80" s="317" t="s">
        <v>439</v>
      </c>
      <c r="H80" s="317" t="s">
        <v>439</v>
      </c>
      <c r="I80" s="317" t="s">
        <v>439</v>
      </c>
      <c r="J80" s="317" t="s">
        <v>439</v>
      </c>
      <c r="K80" s="317" t="s">
        <v>439</v>
      </c>
      <c r="L80" s="317" t="s">
        <v>439</v>
      </c>
      <c r="M80" s="317" t="s">
        <v>439</v>
      </c>
      <c r="N80" s="317" t="s">
        <v>439</v>
      </c>
      <c r="O80" s="317" t="s">
        <v>439</v>
      </c>
      <c r="P80" s="317" t="s">
        <v>439</v>
      </c>
      <c r="Q80" s="317" t="s">
        <v>439</v>
      </c>
      <c r="R80" s="317" t="s">
        <v>439</v>
      </c>
      <c r="S80" s="317" t="s">
        <v>439</v>
      </c>
      <c r="T80" s="317" t="s">
        <v>439</v>
      </c>
      <c r="U80" s="317" t="s">
        <v>439</v>
      </c>
      <c r="V80" s="317" t="s">
        <v>439</v>
      </c>
      <c r="W80" s="317" t="s">
        <v>439</v>
      </c>
      <c r="X80" s="317" t="s">
        <v>439</v>
      </c>
      <c r="Y80" s="317" t="s">
        <v>439</v>
      </c>
      <c r="Z80" s="317" t="s">
        <v>439</v>
      </c>
      <c r="AA80" s="317" t="s">
        <v>439</v>
      </c>
      <c r="AB80" s="317" t="s">
        <v>439</v>
      </c>
      <c r="AC80" s="317"/>
      <c r="AD80" s="341"/>
      <c r="AE80" s="317"/>
      <c r="AF80" s="341"/>
      <c r="AG80" s="317"/>
      <c r="AH80" s="341"/>
      <c r="AI80" s="317"/>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1</v>
      </c>
      <c r="F81" s="342">
        <f t="shared" ref="F81:BL81" si="158">COUNT(F86,F99,F112,F126)</f>
        <v>2</v>
      </c>
      <c r="G81" s="319">
        <f t="shared" si="158"/>
        <v>1</v>
      </c>
      <c r="H81" s="342">
        <f t="shared" si="158"/>
        <v>1</v>
      </c>
      <c r="I81" s="319">
        <f t="shared" si="158"/>
        <v>1</v>
      </c>
      <c r="J81" s="342">
        <f t="shared" si="158"/>
        <v>1</v>
      </c>
      <c r="K81" s="319">
        <f t="shared" si="158"/>
        <v>1</v>
      </c>
      <c r="L81" s="342">
        <f t="shared" si="158"/>
        <v>1</v>
      </c>
      <c r="M81" s="319">
        <f t="shared" si="158"/>
        <v>1</v>
      </c>
      <c r="N81" s="342">
        <f t="shared" si="158"/>
        <v>1</v>
      </c>
      <c r="O81" s="319">
        <f t="shared" si="158"/>
        <v>1</v>
      </c>
      <c r="P81" s="342">
        <f t="shared" si="158"/>
        <v>1</v>
      </c>
      <c r="Q81" s="319">
        <f t="shared" si="158"/>
        <v>1</v>
      </c>
      <c r="R81" s="342">
        <f t="shared" si="158"/>
        <v>1</v>
      </c>
      <c r="S81" s="319">
        <f t="shared" si="158"/>
        <v>1</v>
      </c>
      <c r="T81" s="342">
        <f t="shared" si="158"/>
        <v>1</v>
      </c>
      <c r="U81" s="319">
        <f t="shared" si="158"/>
        <v>1</v>
      </c>
      <c r="V81" s="342">
        <f t="shared" si="158"/>
        <v>1</v>
      </c>
      <c r="W81" s="319">
        <f t="shared" si="158"/>
        <v>1</v>
      </c>
      <c r="X81" s="342">
        <f t="shared" si="158"/>
        <v>1</v>
      </c>
      <c r="Y81" s="319">
        <f t="shared" si="158"/>
        <v>1</v>
      </c>
      <c r="Z81" s="342">
        <f t="shared" si="158"/>
        <v>1</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23</v>
      </c>
      <c r="BN81" s="342">
        <f t="shared" ref="BN81:BN82" si="160">SUM(F81:BM81)</f>
        <v>45</v>
      </c>
      <c r="BO81" s="319">
        <f t="shared" ref="BO81:BO82" si="161">SUM(G81:BN81)</f>
        <v>88</v>
      </c>
      <c r="BP81" s="342">
        <f t="shared" ref="BP81:BP82" si="162">SUM(H81:BO81)</f>
        <v>175</v>
      </c>
      <c r="BQ81" s="319">
        <f t="shared" ref="BQ81:BQ82" si="163">SUM(I81:BP81)</f>
        <v>349</v>
      </c>
      <c r="BR81" s="342">
        <f t="shared" ref="BR81:BR82" si="164">SUM(J81:BQ81)</f>
        <v>697</v>
      </c>
      <c r="BS81" s="319">
        <f t="shared" ref="BS81:BS82" si="165">SUM(K81:BR81)</f>
        <v>1393</v>
      </c>
      <c r="BT81" s="342">
        <f t="shared" ref="BT81:BT82" si="166">SUM(L81:BS81)</f>
        <v>2785</v>
      </c>
      <c r="BU81" s="319">
        <f t="shared" ref="BU81:BU82" si="167">SUM(M81:BT81)</f>
        <v>5569</v>
      </c>
      <c r="BV81" s="342">
        <f t="shared" ref="BV81:BV82" si="168">SUM(N81:BU81)</f>
        <v>11137</v>
      </c>
      <c r="BW81" s="319">
        <f t="shared" ref="BW81:BW82" si="169">SUM(O81:BV81)</f>
        <v>22273</v>
      </c>
      <c r="BX81" s="342">
        <f t="shared" ref="BX81:BX82" si="170">SUM(P81:BW81)</f>
        <v>44545</v>
      </c>
      <c r="BY81" s="319">
        <f t="shared" ref="BY81:BY82" si="171">SUM(Q81:BX81)</f>
        <v>89089</v>
      </c>
      <c r="BZ81" s="342">
        <f t="shared" ref="BZ81:BZ82" si="172">SUM(R81:BY81)</f>
        <v>178177</v>
      </c>
      <c r="CA81" s="319">
        <f t="shared" ref="CA81:CA82" si="173">SUM(S81:BZ81)</f>
        <v>356353</v>
      </c>
      <c r="CB81" s="342">
        <f t="shared" ref="CB81:CB82" si="174">SUM(T81:CA81)</f>
        <v>712705</v>
      </c>
      <c r="CC81" s="319">
        <f t="shared" ref="CC81:CC82" si="175">SUM(U81:CB81)</f>
        <v>1425409</v>
      </c>
      <c r="CD81" s="342">
        <f t="shared" ref="CD81:CD82" si="176">SUM(V81:CC81)</f>
        <v>2850817</v>
      </c>
      <c r="CE81" s="319">
        <f t="shared" ref="CE81:CE82" si="177">SUM(W81:CD81)</f>
        <v>5701633</v>
      </c>
      <c r="CF81" s="342">
        <f t="shared" ref="CF81:CF82" si="178">SUM(X81:CE81)</f>
        <v>11403265</v>
      </c>
      <c r="CG81" s="319">
        <f t="shared" ref="CG81:CG82" si="179">SUM(Y81:CF81)</f>
        <v>22806529</v>
      </c>
      <c r="CH81" s="342">
        <f t="shared" ref="CH81:CH82" si="180">SUM(Z81:CG81)</f>
        <v>45613057</v>
      </c>
      <c r="CI81" s="319">
        <f t="shared" ref="CI81:CI82" si="181">SUM(AA81:CH81)</f>
        <v>91226113</v>
      </c>
      <c r="CJ81" s="342">
        <f t="shared" ref="CJ81:CJ82" si="182">SUM(AB81:CI81)</f>
        <v>182452226</v>
      </c>
      <c r="CK81" s="319">
        <f t="shared" ref="CK81:CK82" si="183">SUM(AC81:CJ81)</f>
        <v>364904452</v>
      </c>
      <c r="CL81" s="342">
        <f t="shared" ref="CL81:CL82" si="184">SUM(AD81:CK81)</f>
        <v>729808904</v>
      </c>
      <c r="CM81" s="319">
        <f t="shared" ref="CM81:CM82" si="185">SUM(AE81:CL81)</f>
        <v>1459617808</v>
      </c>
      <c r="CN81" s="342">
        <f t="shared" ref="CN81:CN82" si="186">SUM(AF81:CM81)</f>
        <v>2919235616</v>
      </c>
      <c r="CO81" s="319">
        <f t="shared" ref="CO81:CO82" si="187">SUM(AG81:CN81)</f>
        <v>5838471232</v>
      </c>
      <c r="CP81" s="342">
        <f t="shared" ref="CP81:CP82" si="188">SUM(AH81:CO81)</f>
        <v>11676942464</v>
      </c>
      <c r="CQ81" s="319">
        <f t="shared" ref="CQ81:CQ82" si="189">SUM(AI81:CP81)</f>
        <v>23353884928</v>
      </c>
      <c r="CR81" s="342">
        <f t="shared" ref="CR81:CR82" si="190">SUM(AJ81:CQ81)</f>
        <v>46707769856</v>
      </c>
      <c r="CS81" s="319">
        <f t="shared" ref="CS81:CS82" si="191">SUM(AK81:CR81)</f>
        <v>93415539712</v>
      </c>
      <c r="CT81" s="342">
        <f t="shared" ref="CT81:CT82" si="192">SUM(AL81:CS81)</f>
        <v>186831079424</v>
      </c>
      <c r="CU81" s="319">
        <f t="shared" ref="CU81:CU82" si="193">SUM(AM81:CT81)</f>
        <v>373662158848</v>
      </c>
      <c r="CV81" s="342">
        <f t="shared" ref="CV81:CV82" si="194">SUM(AN81:CU81)</f>
        <v>747324317696</v>
      </c>
      <c r="CW81" s="319">
        <f t="shared" ref="CW81:CW82" si="195">SUM(AO81:CV81)</f>
        <v>1494648635392</v>
      </c>
      <c r="CX81" s="342">
        <f t="shared" ref="CX81:CX82" si="196">SUM(AP81:CW81)</f>
        <v>2989297270784</v>
      </c>
      <c r="CY81" s="319">
        <f t="shared" ref="CY81:CY82" si="197">SUM(AQ81:CX81)</f>
        <v>5978594541568</v>
      </c>
      <c r="CZ81" s="342">
        <f t="shared" ref="CZ81:CZ82" si="198">SUM(AR81:CY81)</f>
        <v>11957189083136</v>
      </c>
      <c r="DA81" s="319">
        <f t="shared" ref="DA81:DA82" si="199">SUM(AS81:CZ81)</f>
        <v>23914378166272</v>
      </c>
      <c r="DB81" s="342">
        <f t="shared" ref="DB81:DB82" si="200">SUM(AT81:DA81)</f>
        <v>47828756332544</v>
      </c>
      <c r="DC81" s="319">
        <f t="shared" ref="DC81:DC82" si="201">SUM(AU81:DB81)</f>
        <v>95657512665088</v>
      </c>
      <c r="DD81" s="342">
        <f t="shared" ref="DD81:DD82" si="202">SUM(AV81:DC81)</f>
        <v>191315025330176</v>
      </c>
      <c r="DE81" s="319">
        <f t="shared" ref="DE81:DE82" si="203">SUM(AW81:DD81)</f>
        <v>382630050660352</v>
      </c>
      <c r="DF81" s="342">
        <f t="shared" ref="DF81:DF82" si="204">SUM(AX81:DE81)</f>
        <v>765260101320704</v>
      </c>
      <c r="DG81" s="319">
        <f t="shared" ref="DG81:DG82" si="205">SUM(AY81:DF81)</f>
        <v>1530520202641408</v>
      </c>
      <c r="DH81" s="342">
        <f t="shared" ref="DH81:DH82" si="206">SUM(AZ81:DG81)</f>
        <v>3061040405282816</v>
      </c>
      <c r="DI81" s="319">
        <f t="shared" ref="DI81:DI82" si="207">SUM(BA81:DH81)</f>
        <v>6122080810565632</v>
      </c>
      <c r="DJ81" s="342">
        <f t="shared" ref="DJ81:DJ82" si="208">SUM(BB81:DI81)</f>
        <v>1.2244161621131264E+16</v>
      </c>
      <c r="DK81" s="319">
        <f t="shared" ref="DK81:DK82" si="209">SUM(BC81:DJ81)</f>
        <v>2.4488323242262528E+16</v>
      </c>
      <c r="DL81" s="342">
        <f t="shared" ref="DL81:DL82" si="210">SUM(BD81:DK81)</f>
        <v>4.8976646484525056E+16</v>
      </c>
      <c r="DM81" s="319">
        <f t="shared" ref="DM81:DM82" si="211">SUM(BE81:DL81)</f>
        <v>9.7953292969050112E+16</v>
      </c>
      <c r="DN81" s="342">
        <f t="shared" ref="DN81:DN82" si="212">SUM(BF81:DM81)</f>
        <v>1.9590658593810022E+17</v>
      </c>
      <c r="DO81" s="319">
        <f t="shared" ref="DO81:DO82" si="213">SUM(BG81:DN81)</f>
        <v>3.9181317187620045E+17</v>
      </c>
      <c r="DP81" s="342">
        <f t="shared" ref="DP81:DP82" si="214">SUM(BH81:DO81)</f>
        <v>7.836263437524009E+17</v>
      </c>
      <c r="DQ81" s="319">
        <f t="shared" ref="DQ81:DQ82" si="215">SUM(BI81:DP81)</f>
        <v>1.5672526875048018E+18</v>
      </c>
      <c r="DR81" s="342">
        <f t="shared" ref="DR81:DR82" si="216">SUM(BJ81:DQ81)</f>
        <v>3.1345053750096036E+18</v>
      </c>
      <c r="DS81" s="319">
        <f t="shared" ref="DS81:DS82" si="217">SUM(BK81:DR81)</f>
        <v>6.2690107500192072E+18</v>
      </c>
      <c r="DT81" s="342">
        <f t="shared" ref="DT81:DT82" si="218">SUM(BL81:DS81)</f>
        <v>1.2538021500038414E+19</v>
      </c>
      <c r="DU81" s="319">
        <f t="shared" ref="DU81:DU82" si="219">SUM(BM81:DT81)</f>
        <v>2.5076043000076829E+19</v>
      </c>
      <c r="DV81" s="342">
        <f t="shared" ref="DV81:DV82" si="220">SUM(BN81:DU81)</f>
        <v>5.0152086000153657E+19</v>
      </c>
      <c r="DW81" s="319">
        <f t="shared" ref="DW81:DW82" si="221">SUM(BO81:DV81)</f>
        <v>1.0030417200030731E+20</v>
      </c>
      <c r="DX81" s="342">
        <f t="shared" ref="DX81:DX82" si="222">SUM(BP81:DW81)</f>
        <v>2.0060834400061463E+20</v>
      </c>
      <c r="DY81" s="319">
        <f t="shared" ref="DY81:DY82" si="223">SUM(BQ81:DX81)</f>
        <v>4.0121668800122926E+20</v>
      </c>
      <c r="DZ81" s="342">
        <f t="shared" ref="DZ81:DZ82" si="224">SUM(BR81:DY81)</f>
        <v>8.0243337600245852E+20</v>
      </c>
      <c r="EA81" s="319">
        <f t="shared" ref="EA81:EA82" si="225">SUM(BS81:DZ81)</f>
        <v>1.604866752004917E+21</v>
      </c>
      <c r="EB81" s="342">
        <f t="shared" ref="EB81:EB82" si="226">SUM(BT81:EA81)</f>
        <v>3.2097335040098341E+21</v>
      </c>
      <c r="EC81" s="319">
        <f t="shared" ref="EC81:EC82" si="227">SUM(BU81:EB81)</f>
        <v>6.4194670080196681E+21</v>
      </c>
      <c r="ED81" s="392">
        <f t="shared" ref="ED81:ED82" si="228">SUM(BV81:EC81)</f>
        <v>1.2838934016039336E+22</v>
      </c>
      <c r="EE81" s="8"/>
    </row>
    <row r="82" spans="2:135" ht="18" customHeight="1" thickBot="1" x14ac:dyDescent="0.3">
      <c r="B82" s="628"/>
      <c r="C82" s="633"/>
      <c r="D82" s="320" t="s">
        <v>137</v>
      </c>
      <c r="E82" s="321">
        <f>E86+E99+E112+E126</f>
        <v>235000000</v>
      </c>
      <c r="F82" s="343">
        <f t="shared" ref="F82:BL82" si="229">F86+F99+F112+F126</f>
        <v>582500000</v>
      </c>
      <c r="G82" s="321">
        <f t="shared" si="229"/>
        <v>226900000</v>
      </c>
      <c r="H82" s="343">
        <f t="shared" si="229"/>
        <v>201500000</v>
      </c>
      <c r="I82" s="321">
        <f t="shared" si="229"/>
        <v>159000000</v>
      </c>
      <c r="J82" s="343">
        <f t="shared" si="229"/>
        <v>118400000</v>
      </c>
      <c r="K82" s="321">
        <f t="shared" si="229"/>
        <v>105600000</v>
      </c>
      <c r="L82" s="343">
        <f t="shared" si="229"/>
        <v>130500000</v>
      </c>
      <c r="M82" s="321">
        <f t="shared" si="229"/>
        <v>159000000</v>
      </c>
      <c r="N82" s="343">
        <f t="shared" si="229"/>
        <v>166000000</v>
      </c>
      <c r="O82" s="321">
        <f t="shared" si="229"/>
        <v>169500000</v>
      </c>
      <c r="P82" s="343">
        <f t="shared" si="229"/>
        <v>145000000</v>
      </c>
      <c r="Q82" s="321">
        <f t="shared" si="229"/>
        <v>125500000</v>
      </c>
      <c r="R82" s="343">
        <f t="shared" si="229"/>
        <v>145600000</v>
      </c>
      <c r="S82" s="321">
        <f t="shared" si="229"/>
        <v>111500000</v>
      </c>
      <c r="T82" s="343">
        <f t="shared" si="229"/>
        <v>98400000</v>
      </c>
      <c r="U82" s="321">
        <f t="shared" si="229"/>
        <v>60500000</v>
      </c>
      <c r="V82" s="343">
        <f t="shared" si="229"/>
        <v>261620000</v>
      </c>
      <c r="W82" s="321">
        <f t="shared" si="229"/>
        <v>61000000</v>
      </c>
      <c r="X82" s="343">
        <f t="shared" si="229"/>
        <v>10500000</v>
      </c>
      <c r="Y82" s="321">
        <f t="shared" si="229"/>
        <v>4500000</v>
      </c>
      <c r="Z82" s="343">
        <f t="shared" si="229"/>
        <v>8000000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3286020000</v>
      </c>
      <c r="BN82" s="343">
        <f t="shared" si="160"/>
        <v>6337040000</v>
      </c>
      <c r="BO82" s="321">
        <f t="shared" si="161"/>
        <v>12091580000</v>
      </c>
      <c r="BP82" s="343">
        <f t="shared" si="162"/>
        <v>23956260000</v>
      </c>
      <c r="BQ82" s="321">
        <f t="shared" si="163"/>
        <v>47711020000</v>
      </c>
      <c r="BR82" s="343">
        <f t="shared" si="164"/>
        <v>95263040000</v>
      </c>
      <c r="BS82" s="321">
        <f t="shared" si="165"/>
        <v>190407680000</v>
      </c>
      <c r="BT82" s="343">
        <f t="shared" si="166"/>
        <v>380709760000</v>
      </c>
      <c r="BU82" s="321">
        <f t="shared" si="167"/>
        <v>761289020000</v>
      </c>
      <c r="BV82" s="343">
        <f t="shared" si="168"/>
        <v>1522419040000</v>
      </c>
      <c r="BW82" s="321">
        <f t="shared" si="169"/>
        <v>3044672080000</v>
      </c>
      <c r="BX82" s="343">
        <f t="shared" si="170"/>
        <v>6089174660000</v>
      </c>
      <c r="BY82" s="321">
        <f t="shared" si="171"/>
        <v>12178204320000</v>
      </c>
      <c r="BZ82" s="343">
        <f t="shared" si="172"/>
        <v>24356283140000</v>
      </c>
      <c r="CA82" s="321">
        <f t="shared" si="173"/>
        <v>48712420680000</v>
      </c>
      <c r="CB82" s="343">
        <f t="shared" si="174"/>
        <v>97424729860000</v>
      </c>
      <c r="CC82" s="321">
        <f t="shared" si="175"/>
        <v>194849361320000</v>
      </c>
      <c r="CD82" s="343">
        <f t="shared" si="176"/>
        <v>389698662140000</v>
      </c>
      <c r="CE82" s="321">
        <f t="shared" si="177"/>
        <v>779397062660000</v>
      </c>
      <c r="CF82" s="343">
        <f t="shared" si="178"/>
        <v>1558794064320000</v>
      </c>
      <c r="CG82" s="321">
        <f t="shared" si="179"/>
        <v>3117588118140000</v>
      </c>
      <c r="CH82" s="343">
        <f t="shared" si="180"/>
        <v>6235176231780000</v>
      </c>
      <c r="CI82" s="321">
        <f t="shared" si="181"/>
        <v>1.247035245556E+16</v>
      </c>
      <c r="CJ82" s="343">
        <f t="shared" si="182"/>
        <v>2.494070491112E+16</v>
      </c>
      <c r="CK82" s="321">
        <f t="shared" si="183"/>
        <v>4.988140982224E+16</v>
      </c>
      <c r="CL82" s="343">
        <f t="shared" si="184"/>
        <v>9.976281964448E+16</v>
      </c>
      <c r="CM82" s="321">
        <f t="shared" si="185"/>
        <v>1.9952563928896E+17</v>
      </c>
      <c r="CN82" s="343">
        <f t="shared" si="186"/>
        <v>3.9905127857792E+17</v>
      </c>
      <c r="CO82" s="321">
        <f t="shared" si="187"/>
        <v>7.9810255715584E+17</v>
      </c>
      <c r="CP82" s="343">
        <f t="shared" si="188"/>
        <v>1.59620511431168E+18</v>
      </c>
      <c r="CQ82" s="321">
        <f t="shared" si="189"/>
        <v>3.19241022862336E+18</v>
      </c>
      <c r="CR82" s="343">
        <f t="shared" si="190"/>
        <v>6.38482045724672E+18</v>
      </c>
      <c r="CS82" s="321">
        <f t="shared" si="191"/>
        <v>1.276964091449344E+19</v>
      </c>
      <c r="CT82" s="343">
        <f t="shared" si="192"/>
        <v>2.553928182898688E+19</v>
      </c>
      <c r="CU82" s="321">
        <f t="shared" si="193"/>
        <v>5.107856365797376E+19</v>
      </c>
      <c r="CV82" s="343">
        <f t="shared" si="194"/>
        <v>1.0215712731594752E+20</v>
      </c>
      <c r="CW82" s="321">
        <f t="shared" si="195"/>
        <v>2.0431425463189504E+20</v>
      </c>
      <c r="CX82" s="343">
        <f t="shared" si="196"/>
        <v>4.0862850926379008E+20</v>
      </c>
      <c r="CY82" s="321">
        <f t="shared" si="197"/>
        <v>8.1725701852758016E+20</v>
      </c>
      <c r="CZ82" s="343">
        <f t="shared" si="198"/>
        <v>1.6345140370551603E+21</v>
      </c>
      <c r="DA82" s="321">
        <f t="shared" si="199"/>
        <v>3.2690280741103206E+21</v>
      </c>
      <c r="DB82" s="343">
        <f t="shared" si="200"/>
        <v>6.5380561482206413E+21</v>
      </c>
      <c r="DC82" s="321">
        <f t="shared" si="201"/>
        <v>1.3076112296441283E+22</v>
      </c>
      <c r="DD82" s="343">
        <f t="shared" si="202"/>
        <v>2.6152224592882565E+22</v>
      </c>
      <c r="DE82" s="321">
        <f t="shared" si="203"/>
        <v>5.230444918576513E+22</v>
      </c>
      <c r="DF82" s="343">
        <f t="shared" si="204"/>
        <v>1.0460889837153026E+23</v>
      </c>
      <c r="DG82" s="321">
        <f t="shared" si="205"/>
        <v>2.0921779674306052E+23</v>
      </c>
      <c r="DH82" s="343">
        <f t="shared" si="206"/>
        <v>4.1843559348612104E+23</v>
      </c>
      <c r="DI82" s="321">
        <f t="shared" si="207"/>
        <v>8.3687118697224208E+23</v>
      </c>
      <c r="DJ82" s="343">
        <f t="shared" si="208"/>
        <v>1.6737423739444842E+24</v>
      </c>
      <c r="DK82" s="321">
        <f t="shared" si="209"/>
        <v>3.3474847478889683E+24</v>
      </c>
      <c r="DL82" s="343">
        <f t="shared" si="210"/>
        <v>6.6949694957779367E+24</v>
      </c>
      <c r="DM82" s="321">
        <f t="shared" si="211"/>
        <v>1.3389938991555873E+25</v>
      </c>
      <c r="DN82" s="343">
        <f t="shared" si="212"/>
        <v>2.6779877983111747E+25</v>
      </c>
      <c r="DO82" s="321">
        <f t="shared" si="213"/>
        <v>5.3559755966223493E+25</v>
      </c>
      <c r="DP82" s="343">
        <f t="shared" si="214"/>
        <v>1.0711951193244699E+26</v>
      </c>
      <c r="DQ82" s="321">
        <f t="shared" si="215"/>
        <v>2.1423902386489397E+26</v>
      </c>
      <c r="DR82" s="343">
        <f t="shared" si="216"/>
        <v>4.2847804772978795E+26</v>
      </c>
      <c r="DS82" s="321">
        <f t="shared" si="217"/>
        <v>8.5695609545957589E+26</v>
      </c>
      <c r="DT82" s="343">
        <f t="shared" si="218"/>
        <v>1.7139121909191518E+27</v>
      </c>
      <c r="DU82" s="321">
        <f t="shared" si="219"/>
        <v>3.4278243818383036E+27</v>
      </c>
      <c r="DV82" s="343">
        <f t="shared" si="220"/>
        <v>6.8556487636766072E+27</v>
      </c>
      <c r="DW82" s="321">
        <f t="shared" si="221"/>
        <v>1.3711297527353214E+28</v>
      </c>
      <c r="DX82" s="343">
        <f t="shared" si="222"/>
        <v>2.7422595054706429E+28</v>
      </c>
      <c r="DY82" s="321">
        <f t="shared" si="223"/>
        <v>5.4845190109412857E+28</v>
      </c>
      <c r="DZ82" s="343">
        <f t="shared" si="224"/>
        <v>1.0969038021882571E+29</v>
      </c>
      <c r="EA82" s="321">
        <f t="shared" si="225"/>
        <v>2.1938076043765143E+29</v>
      </c>
      <c r="EB82" s="343">
        <f t="shared" si="226"/>
        <v>4.3876152087530286E+29</v>
      </c>
      <c r="EC82" s="321">
        <f t="shared" si="227"/>
        <v>8.7752304175060572E+29</v>
      </c>
      <c r="ED82" s="393">
        <f t="shared" si="228"/>
        <v>1.7550460835012114E+30</v>
      </c>
      <c r="EE82" s="8"/>
    </row>
    <row r="83" spans="2:135" ht="18" customHeight="1" x14ac:dyDescent="0.25">
      <c r="B83" s="628"/>
      <c r="C83" s="633"/>
      <c r="D83" s="97" t="s">
        <v>291</v>
      </c>
      <c r="E83" s="297" t="s">
        <v>643</v>
      </c>
      <c r="F83" s="344" t="s">
        <v>643</v>
      </c>
      <c r="G83" s="297" t="s">
        <v>644</v>
      </c>
      <c r="H83" s="344" t="s">
        <v>644</v>
      </c>
      <c r="I83" s="297" t="s">
        <v>645</v>
      </c>
      <c r="J83" s="344"/>
      <c r="K83" s="297" t="s">
        <v>644</v>
      </c>
      <c r="L83" s="344" t="s">
        <v>644</v>
      </c>
      <c r="M83" s="297"/>
      <c r="N83" s="344"/>
      <c r="O83" s="297"/>
      <c r="P83" s="344" t="s">
        <v>646</v>
      </c>
      <c r="Q83" s="297"/>
      <c r="R83" s="344" t="s">
        <v>646</v>
      </c>
      <c r="S83" s="297" t="s">
        <v>646</v>
      </c>
      <c r="T83" s="344" t="s">
        <v>646</v>
      </c>
      <c r="U83" s="297" t="s">
        <v>647</v>
      </c>
      <c r="V83" s="344" t="s">
        <v>647</v>
      </c>
      <c r="W83" s="297" t="s">
        <v>646</v>
      </c>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v>74</v>
      </c>
      <c r="F84" s="345">
        <v>85</v>
      </c>
      <c r="G84" s="296">
        <v>75</v>
      </c>
      <c r="H84" s="345">
        <v>72</v>
      </c>
      <c r="I84" s="296">
        <v>78</v>
      </c>
      <c r="J84" s="345"/>
      <c r="K84" s="296">
        <v>78</v>
      </c>
      <c r="L84" s="345">
        <v>76</v>
      </c>
      <c r="M84" s="296"/>
      <c r="N84" s="345"/>
      <c r="O84" s="296"/>
      <c r="P84" s="345">
        <v>79</v>
      </c>
      <c r="Q84" s="296"/>
      <c r="R84" s="345">
        <v>75</v>
      </c>
      <c r="S84" s="296">
        <v>74</v>
      </c>
      <c r="T84" s="345">
        <v>67</v>
      </c>
      <c r="U84" s="296">
        <v>45</v>
      </c>
      <c r="V84" s="345">
        <v>45</v>
      </c>
      <c r="W84" s="296">
        <v>74</v>
      </c>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235000000</v>
      </c>
      <c r="F86" s="346">
        <v>247500000</v>
      </c>
      <c r="G86" s="284">
        <v>226900000</v>
      </c>
      <c r="H86" s="346">
        <v>201500000</v>
      </c>
      <c r="I86" s="284">
        <v>159000000</v>
      </c>
      <c r="J86" s="346">
        <v>118400000</v>
      </c>
      <c r="K86" s="284">
        <v>105600000</v>
      </c>
      <c r="L86" s="346">
        <v>130500000</v>
      </c>
      <c r="M86" s="284">
        <v>159000000</v>
      </c>
      <c r="N86" s="346">
        <v>166000000</v>
      </c>
      <c r="O86" s="284">
        <v>169500000</v>
      </c>
      <c r="P86" s="346">
        <v>145000000</v>
      </c>
      <c r="Q86" s="284">
        <v>125500000</v>
      </c>
      <c r="R86" s="346">
        <v>145600000</v>
      </c>
      <c r="S86" s="284">
        <v>111500000</v>
      </c>
      <c r="T86" s="346">
        <v>98400000</v>
      </c>
      <c r="U86" s="284">
        <v>60500000</v>
      </c>
      <c r="V86" s="346">
        <v>261620000</v>
      </c>
      <c r="W86" s="284">
        <v>61000000</v>
      </c>
      <c r="X86" s="346">
        <v>10500000</v>
      </c>
      <c r="Y86" s="284">
        <v>4500000</v>
      </c>
      <c r="Z86" s="346">
        <v>8000000</v>
      </c>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v>12</v>
      </c>
      <c r="F87" s="284">
        <v>12</v>
      </c>
      <c r="G87" s="284">
        <v>12</v>
      </c>
      <c r="H87" s="284">
        <v>12</v>
      </c>
      <c r="I87" s="284">
        <v>12</v>
      </c>
      <c r="J87" s="284">
        <v>12</v>
      </c>
      <c r="K87" s="284">
        <v>12</v>
      </c>
      <c r="L87" s="284">
        <v>12</v>
      </c>
      <c r="M87" s="284">
        <v>12</v>
      </c>
      <c r="N87" s="284">
        <v>12</v>
      </c>
      <c r="O87" s="284">
        <v>12</v>
      </c>
      <c r="P87" s="284">
        <v>12</v>
      </c>
      <c r="Q87" s="284">
        <v>12</v>
      </c>
      <c r="R87" s="284">
        <v>12</v>
      </c>
      <c r="S87" s="284">
        <v>12</v>
      </c>
      <c r="T87" s="284">
        <v>12</v>
      </c>
      <c r="U87" s="284">
        <v>12</v>
      </c>
      <c r="V87" s="284">
        <v>12</v>
      </c>
      <c r="W87" s="284">
        <v>12</v>
      </c>
      <c r="X87" s="284">
        <v>12</v>
      </c>
      <c r="Y87" s="284">
        <v>12</v>
      </c>
      <c r="Z87" s="284">
        <v>12</v>
      </c>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18</v>
      </c>
      <c r="F89" s="346">
        <v>18</v>
      </c>
      <c r="G89" s="284">
        <v>21</v>
      </c>
      <c r="H89" s="346">
        <v>21</v>
      </c>
      <c r="I89" s="284">
        <v>21</v>
      </c>
      <c r="J89" s="346">
        <v>21</v>
      </c>
      <c r="K89" s="284">
        <v>18</v>
      </c>
      <c r="L89" s="346">
        <v>18</v>
      </c>
      <c r="M89" s="284">
        <v>21</v>
      </c>
      <c r="N89" s="346">
        <v>21</v>
      </c>
      <c r="O89" s="284">
        <v>21</v>
      </c>
      <c r="P89" s="346">
        <v>21</v>
      </c>
      <c r="Q89" s="284">
        <v>21</v>
      </c>
      <c r="R89" s="346">
        <v>21</v>
      </c>
      <c r="S89" s="284">
        <v>21</v>
      </c>
      <c r="T89" s="346">
        <v>21</v>
      </c>
      <c r="U89" s="284">
        <v>21</v>
      </c>
      <c r="V89" s="346">
        <v>21</v>
      </c>
      <c r="W89" s="284">
        <v>21</v>
      </c>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23</v>
      </c>
      <c r="F90" s="346">
        <v>23</v>
      </c>
      <c r="G90" s="284">
        <v>22</v>
      </c>
      <c r="H90" s="346">
        <v>23</v>
      </c>
      <c r="I90" s="284">
        <v>23</v>
      </c>
      <c r="J90" s="346">
        <v>24</v>
      </c>
      <c r="K90" s="284">
        <v>24</v>
      </c>
      <c r="L90" s="346">
        <v>24</v>
      </c>
      <c r="M90" s="284">
        <v>24</v>
      </c>
      <c r="N90" s="346">
        <v>24</v>
      </c>
      <c r="O90" s="284">
        <v>24</v>
      </c>
      <c r="P90" s="346">
        <v>23</v>
      </c>
      <c r="Q90" s="284">
        <v>23</v>
      </c>
      <c r="R90" s="346">
        <v>24</v>
      </c>
      <c r="S90" s="284">
        <v>24</v>
      </c>
      <c r="T90" s="346">
        <v>23</v>
      </c>
      <c r="U90" s="284">
        <v>23</v>
      </c>
      <c r="V90" s="346">
        <v>23</v>
      </c>
      <c r="W90" s="284">
        <v>23</v>
      </c>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15</v>
      </c>
      <c r="F91" s="346">
        <v>16</v>
      </c>
      <c r="G91" s="284">
        <v>17</v>
      </c>
      <c r="H91" s="346">
        <v>15</v>
      </c>
      <c r="I91" s="284">
        <v>15</v>
      </c>
      <c r="J91" s="346">
        <v>17</v>
      </c>
      <c r="K91" s="284">
        <v>16</v>
      </c>
      <c r="L91" s="346">
        <v>16</v>
      </c>
      <c r="M91" s="284">
        <v>25</v>
      </c>
      <c r="N91" s="346">
        <v>18</v>
      </c>
      <c r="O91" s="284">
        <v>16</v>
      </c>
      <c r="P91" s="346">
        <v>18</v>
      </c>
      <c r="Q91" s="284">
        <v>15</v>
      </c>
      <c r="R91" s="346">
        <v>24</v>
      </c>
      <c r="S91" s="284">
        <v>14</v>
      </c>
      <c r="T91" s="346">
        <v>14</v>
      </c>
      <c r="U91" s="284">
        <v>14</v>
      </c>
      <c r="V91" s="346">
        <v>20</v>
      </c>
      <c r="W91" s="284">
        <v>19</v>
      </c>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v>8400000</v>
      </c>
      <c r="F92" s="346">
        <v>2300000</v>
      </c>
      <c r="G92" s="284">
        <v>0</v>
      </c>
      <c r="H92" s="346"/>
      <c r="I92" s="284"/>
      <c r="J92" s="346"/>
      <c r="K92" s="284"/>
      <c r="L92" s="346"/>
      <c r="M92" s="284"/>
      <c r="N92" s="346"/>
      <c r="O92" s="284"/>
      <c r="P92" s="346"/>
      <c r="Q92" s="284"/>
      <c r="R92" s="346"/>
      <c r="S92" s="284"/>
      <c r="T92" s="346"/>
      <c r="U92" s="284">
        <v>1200000</v>
      </c>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v>11000000</v>
      </c>
      <c r="F93" s="346">
        <v>10800000</v>
      </c>
      <c r="G93" s="284">
        <v>11764705</v>
      </c>
      <c r="H93" s="346">
        <v>12000000</v>
      </c>
      <c r="I93" s="284">
        <v>122800000</v>
      </c>
      <c r="J93" s="346"/>
      <c r="K93" s="284">
        <v>11858125</v>
      </c>
      <c r="L93" s="346">
        <v>11858125</v>
      </c>
      <c r="M93" s="284">
        <v>12180000</v>
      </c>
      <c r="N93" s="346">
        <v>10260000</v>
      </c>
      <c r="O93" s="284">
        <v>11540000</v>
      </c>
      <c r="P93" s="346">
        <v>13500000</v>
      </c>
      <c r="Q93" s="284">
        <v>11660000</v>
      </c>
      <c r="R93" s="346">
        <v>13750000</v>
      </c>
      <c r="S93" s="284">
        <v>12500000</v>
      </c>
      <c r="T93" s="346">
        <v>14000000</v>
      </c>
      <c r="U93" s="284">
        <v>14200000</v>
      </c>
      <c r="V93" s="346">
        <v>14470000</v>
      </c>
      <c r="W93" s="284">
        <v>14000000</v>
      </c>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v>11000000</v>
      </c>
      <c r="F94" s="347">
        <v>10800000</v>
      </c>
      <c r="G94" s="298">
        <v>11764705</v>
      </c>
      <c r="H94" s="347">
        <v>12000000</v>
      </c>
      <c r="I94" s="298">
        <v>122800000</v>
      </c>
      <c r="J94" s="347"/>
      <c r="K94" s="298">
        <v>11858125</v>
      </c>
      <c r="L94" s="347">
        <v>11858125</v>
      </c>
      <c r="M94" s="298">
        <v>12180000</v>
      </c>
      <c r="N94" s="347">
        <v>10260000</v>
      </c>
      <c r="O94" s="298">
        <v>11540000</v>
      </c>
      <c r="P94" s="347">
        <v>13500000</v>
      </c>
      <c r="Q94" s="298">
        <v>11660000</v>
      </c>
      <c r="R94" s="347">
        <v>13750000</v>
      </c>
      <c r="S94" s="298">
        <v>12500000</v>
      </c>
      <c r="T94" s="347">
        <v>14000000</v>
      </c>
      <c r="U94" s="298">
        <v>14200000</v>
      </c>
      <c r="V94" s="347">
        <v>14470000</v>
      </c>
      <c r="W94" s="298">
        <v>14000000</v>
      </c>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f>E86/E91</f>
        <v>15666666.666666666</v>
      </c>
      <c r="F95" s="348">
        <f t="shared" ref="F95:BM95" si="230">F86/F91</f>
        <v>15468750</v>
      </c>
      <c r="G95" s="299">
        <f t="shared" si="230"/>
        <v>13347058.823529411</v>
      </c>
      <c r="H95" s="348">
        <f t="shared" si="230"/>
        <v>13433333.333333334</v>
      </c>
      <c r="I95" s="299">
        <f t="shared" si="230"/>
        <v>10600000</v>
      </c>
      <c r="J95" s="348">
        <f t="shared" si="230"/>
        <v>6964705.8823529407</v>
      </c>
      <c r="K95" s="299">
        <f t="shared" si="230"/>
        <v>6600000</v>
      </c>
      <c r="L95" s="348">
        <f t="shared" si="230"/>
        <v>8156250</v>
      </c>
      <c r="M95" s="299">
        <f t="shared" si="230"/>
        <v>6360000</v>
      </c>
      <c r="N95" s="348">
        <f t="shared" si="230"/>
        <v>9222222.222222222</v>
      </c>
      <c r="O95" s="299">
        <f t="shared" si="230"/>
        <v>10593750</v>
      </c>
      <c r="P95" s="348">
        <f t="shared" si="230"/>
        <v>8055555.555555556</v>
      </c>
      <c r="Q95" s="299">
        <f t="shared" si="230"/>
        <v>8366666.666666667</v>
      </c>
      <c r="R95" s="348">
        <f t="shared" si="230"/>
        <v>6066666.666666667</v>
      </c>
      <c r="S95" s="299">
        <f t="shared" si="230"/>
        <v>7964285.7142857146</v>
      </c>
      <c r="T95" s="348">
        <f t="shared" si="230"/>
        <v>7028571.4285714282</v>
      </c>
      <c r="U95" s="299">
        <f t="shared" si="230"/>
        <v>4321428.5714285718</v>
      </c>
      <c r="V95" s="348">
        <f t="shared" si="230"/>
        <v>13081000</v>
      </c>
      <c r="W95" s="299">
        <f t="shared" si="230"/>
        <v>3210526.3157894737</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c r="F99" s="351">
        <v>335000000</v>
      </c>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c r="F100" s="351">
        <v>12</v>
      </c>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v>100</v>
      </c>
      <c r="F102" s="351">
        <v>100</v>
      </c>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c r="F103" s="351">
        <v>24</v>
      </c>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c r="F104" s="351">
        <v>16</v>
      </c>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t="e">
        <f>E99/E104</f>
        <v>#DIV/0!</v>
      </c>
      <c r="F108" s="353">
        <f t="shared" ref="F108:BM108" si="232">F99/F104</f>
        <v>20937500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470000000</v>
      </c>
      <c r="F131" s="363">
        <f t="shared" si="236"/>
        <v>830000000</v>
      </c>
      <c r="G131" s="108">
        <f t="shared" si="236"/>
        <v>453800000</v>
      </c>
      <c r="H131" s="363">
        <f t="shared" si="236"/>
        <v>403000000</v>
      </c>
      <c r="I131" s="108">
        <f t="shared" si="236"/>
        <v>318000000</v>
      </c>
      <c r="J131" s="363">
        <f t="shared" si="236"/>
        <v>236800000</v>
      </c>
      <c r="K131" s="108">
        <f t="shared" si="236"/>
        <v>211200000</v>
      </c>
      <c r="L131" s="363">
        <f t="shared" si="236"/>
        <v>261000000</v>
      </c>
      <c r="M131" s="108">
        <f t="shared" si="236"/>
        <v>318000000</v>
      </c>
      <c r="N131" s="363">
        <f t="shared" si="236"/>
        <v>332000000</v>
      </c>
      <c r="O131" s="108">
        <f t="shared" si="236"/>
        <v>339000000</v>
      </c>
      <c r="P131" s="363">
        <f t="shared" si="236"/>
        <v>290000000</v>
      </c>
      <c r="Q131" s="108">
        <f t="shared" si="236"/>
        <v>251000000</v>
      </c>
      <c r="R131" s="363">
        <f t="shared" si="236"/>
        <v>291200000</v>
      </c>
      <c r="S131" s="108">
        <f t="shared" si="236"/>
        <v>223000000</v>
      </c>
      <c r="T131" s="363">
        <f t="shared" si="236"/>
        <v>196800000</v>
      </c>
      <c r="U131" s="108">
        <f t="shared" si="236"/>
        <v>121000000</v>
      </c>
      <c r="V131" s="363">
        <f t="shared" si="236"/>
        <v>523240000</v>
      </c>
      <c r="W131" s="108">
        <f t="shared" si="236"/>
        <v>122000000</v>
      </c>
      <c r="X131" s="363">
        <f t="shared" si="236"/>
        <v>21000000</v>
      </c>
      <c r="Y131" s="108">
        <f t="shared" si="236"/>
        <v>9000000</v>
      </c>
      <c r="Z131" s="363">
        <f t="shared" si="236"/>
        <v>16000000</v>
      </c>
      <c r="AA131" s="108">
        <f t="shared" si="236"/>
        <v>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3286020000</v>
      </c>
      <c r="BN131" s="363">
        <f t="shared" si="237"/>
        <v>6337040000</v>
      </c>
      <c r="BO131" s="108">
        <f t="shared" si="237"/>
        <v>12091580000</v>
      </c>
      <c r="BP131" s="363">
        <f t="shared" si="237"/>
        <v>23956260000</v>
      </c>
      <c r="BQ131" s="108">
        <f t="shared" ref="BQ131:CV131" si="238">BQ67+BQ82</f>
        <v>47711020000</v>
      </c>
      <c r="BR131" s="363">
        <f t="shared" si="238"/>
        <v>95263040000</v>
      </c>
      <c r="BS131" s="108">
        <f t="shared" si="238"/>
        <v>190407680000</v>
      </c>
      <c r="BT131" s="363">
        <f t="shared" si="238"/>
        <v>380709760000</v>
      </c>
      <c r="BU131" s="108">
        <f t="shared" si="238"/>
        <v>761289020000</v>
      </c>
      <c r="BV131" s="363">
        <f t="shared" si="238"/>
        <v>1522419040000</v>
      </c>
      <c r="BW131" s="108">
        <f t="shared" si="238"/>
        <v>3044672080000</v>
      </c>
      <c r="BX131" s="363">
        <f t="shared" si="238"/>
        <v>6089174660000</v>
      </c>
      <c r="BY131" s="108">
        <f t="shared" si="238"/>
        <v>12178204320000</v>
      </c>
      <c r="BZ131" s="363">
        <f t="shared" si="238"/>
        <v>24356283140000</v>
      </c>
      <c r="CA131" s="108">
        <f t="shared" si="238"/>
        <v>48712420680000</v>
      </c>
      <c r="CB131" s="363">
        <f t="shared" si="238"/>
        <v>97424729860000</v>
      </c>
      <c r="CC131" s="108">
        <f t="shared" si="238"/>
        <v>194849361320000</v>
      </c>
      <c r="CD131" s="363">
        <f t="shared" si="238"/>
        <v>389698662140000</v>
      </c>
      <c r="CE131" s="108">
        <f t="shared" si="238"/>
        <v>779397062660000</v>
      </c>
      <c r="CF131" s="363">
        <f t="shared" si="238"/>
        <v>1558794064320000</v>
      </c>
      <c r="CG131" s="108">
        <f t="shared" si="238"/>
        <v>3117588118140000</v>
      </c>
      <c r="CH131" s="363">
        <f t="shared" si="238"/>
        <v>6235176231780000</v>
      </c>
      <c r="CI131" s="108">
        <f t="shared" si="238"/>
        <v>1.247035245556E+16</v>
      </c>
      <c r="CJ131" s="363">
        <f t="shared" si="238"/>
        <v>2.494070491112E+16</v>
      </c>
      <c r="CK131" s="108">
        <f t="shared" si="238"/>
        <v>4.988140982224E+16</v>
      </c>
      <c r="CL131" s="363">
        <f t="shared" si="238"/>
        <v>9.976281964448E+16</v>
      </c>
      <c r="CM131" s="108">
        <f t="shared" si="238"/>
        <v>1.9952563928896E+17</v>
      </c>
      <c r="CN131" s="363">
        <f t="shared" si="238"/>
        <v>3.9905127857792E+17</v>
      </c>
      <c r="CO131" s="108">
        <f t="shared" si="238"/>
        <v>7.9810255715584E+17</v>
      </c>
      <c r="CP131" s="363">
        <f t="shared" si="238"/>
        <v>1.59620511431168E+18</v>
      </c>
      <c r="CQ131" s="108">
        <f t="shared" si="238"/>
        <v>3.19241022862336E+18</v>
      </c>
      <c r="CR131" s="363">
        <f t="shared" si="238"/>
        <v>6.38482045724672E+18</v>
      </c>
      <c r="CS131" s="108">
        <f t="shared" si="238"/>
        <v>1.276964091449344E+19</v>
      </c>
      <c r="CT131" s="363">
        <f t="shared" si="238"/>
        <v>2.553928182898688E+19</v>
      </c>
      <c r="CU131" s="108">
        <f t="shared" si="238"/>
        <v>5.107856365797376E+19</v>
      </c>
      <c r="CV131" s="363">
        <f t="shared" si="238"/>
        <v>1.0215712731594752E+20</v>
      </c>
      <c r="CW131" s="108">
        <f t="shared" ref="CW131:ED131" si="239">CW67+CW82</f>
        <v>2.0431425463189504E+20</v>
      </c>
      <c r="CX131" s="363">
        <f t="shared" si="239"/>
        <v>4.0862850926379008E+20</v>
      </c>
      <c r="CY131" s="108">
        <f t="shared" si="239"/>
        <v>8.1725701852758016E+20</v>
      </c>
      <c r="CZ131" s="363">
        <f t="shared" si="239"/>
        <v>1.6345140370551603E+21</v>
      </c>
      <c r="DA131" s="108">
        <f t="shared" si="239"/>
        <v>3.2690280741103206E+21</v>
      </c>
      <c r="DB131" s="363">
        <f t="shared" si="239"/>
        <v>6.5380561482206413E+21</v>
      </c>
      <c r="DC131" s="108">
        <f t="shared" si="239"/>
        <v>1.3076112296441283E+22</v>
      </c>
      <c r="DD131" s="363">
        <f t="shared" si="239"/>
        <v>2.6152224592882565E+22</v>
      </c>
      <c r="DE131" s="108">
        <f t="shared" si="239"/>
        <v>5.230444918576513E+22</v>
      </c>
      <c r="DF131" s="363">
        <f t="shared" si="239"/>
        <v>1.0460889837153026E+23</v>
      </c>
      <c r="DG131" s="108">
        <f t="shared" si="239"/>
        <v>2.0921779674306052E+23</v>
      </c>
      <c r="DH131" s="363">
        <f t="shared" si="239"/>
        <v>4.1843559348612104E+23</v>
      </c>
      <c r="DI131" s="108">
        <f t="shared" si="239"/>
        <v>8.3687118697224208E+23</v>
      </c>
      <c r="DJ131" s="363">
        <f t="shared" si="239"/>
        <v>1.6737423739444842E+24</v>
      </c>
      <c r="DK131" s="108">
        <f t="shared" si="239"/>
        <v>3.3474847478889683E+24</v>
      </c>
      <c r="DL131" s="363">
        <f t="shared" si="239"/>
        <v>6.6949694957779367E+24</v>
      </c>
      <c r="DM131" s="108">
        <f t="shared" si="239"/>
        <v>1.3389938991555873E+25</v>
      </c>
      <c r="DN131" s="363">
        <f t="shared" si="239"/>
        <v>2.6779877983111747E+25</v>
      </c>
      <c r="DO131" s="108">
        <f t="shared" si="239"/>
        <v>5.3559755966223493E+25</v>
      </c>
      <c r="DP131" s="363">
        <f t="shared" si="239"/>
        <v>1.0711951193244699E+26</v>
      </c>
      <c r="DQ131" s="108">
        <f t="shared" si="239"/>
        <v>2.1423902386489397E+26</v>
      </c>
      <c r="DR131" s="363">
        <f t="shared" si="239"/>
        <v>4.2847804772978795E+26</v>
      </c>
      <c r="DS131" s="108">
        <f t="shared" si="239"/>
        <v>8.5695609545957589E+26</v>
      </c>
      <c r="DT131" s="363"/>
      <c r="DU131" s="108"/>
      <c r="DV131" s="363"/>
      <c r="DW131" s="108"/>
      <c r="DX131" s="363"/>
      <c r="DY131" s="108"/>
      <c r="DZ131" s="363"/>
      <c r="EA131" s="108"/>
      <c r="EB131" s="363"/>
      <c r="EC131" s="108"/>
      <c r="ED131" s="410">
        <f t="shared" si="239"/>
        <v>1.7550460835012114E+30</v>
      </c>
      <c r="EE131" s="8"/>
    </row>
    <row r="132" spans="2:135" ht="18" customHeight="1" x14ac:dyDescent="0.25">
      <c r="B132" s="637"/>
      <c r="C132" s="638"/>
      <c r="D132" s="26" t="s">
        <v>172</v>
      </c>
      <c r="E132" s="283">
        <f>E67/E62</f>
        <v>2.8059701492537314</v>
      </c>
      <c r="F132" s="364">
        <f t="shared" ref="F132:BM132" si="240">F67/F62</f>
        <v>3.1511050352430408</v>
      </c>
      <c r="G132" s="283">
        <f t="shared" si="240"/>
        <v>3.0398018172468468</v>
      </c>
      <c r="H132" s="364">
        <f t="shared" si="240"/>
        <v>3.7721920256534518</v>
      </c>
      <c r="I132" s="283">
        <f t="shared" si="240"/>
        <v>3.5391928209677275</v>
      </c>
      <c r="J132" s="364">
        <f t="shared" si="240"/>
        <v>2.7450698175122099</v>
      </c>
      <c r="K132" s="283">
        <f t="shared" si="240"/>
        <v>2.4533507892959192</v>
      </c>
      <c r="L132" s="364">
        <f t="shared" si="240"/>
        <v>2.6351300760783256</v>
      </c>
      <c r="M132" s="283">
        <f t="shared" si="240"/>
        <v>3.3473684210526318</v>
      </c>
      <c r="N132" s="364">
        <f t="shared" si="240"/>
        <v>3.0735784880019437</v>
      </c>
      <c r="O132" s="283">
        <f t="shared" si="240"/>
        <v>3.3649144951404382</v>
      </c>
      <c r="P132" s="364">
        <f t="shared" si="240"/>
        <v>2.8658033430801613</v>
      </c>
      <c r="Q132" s="283">
        <f t="shared" si="240"/>
        <v>2.9187707495819586</v>
      </c>
      <c r="R132" s="364">
        <f t="shared" si="240"/>
        <v>0.94236432477913334</v>
      </c>
      <c r="S132" s="283">
        <f t="shared" si="240"/>
        <v>3.3671471409478131</v>
      </c>
      <c r="T132" s="364">
        <f t="shared" si="240"/>
        <v>2.9274501106272686</v>
      </c>
      <c r="U132" s="283">
        <f t="shared" si="240"/>
        <v>1.9766397124887691</v>
      </c>
      <c r="V132" s="364">
        <f t="shared" si="240"/>
        <v>6.2127760626929467</v>
      </c>
      <c r="W132" s="283">
        <f t="shared" si="240"/>
        <v>1.6551798990611604</v>
      </c>
      <c r="X132" s="364">
        <f t="shared" si="240"/>
        <v>1.2279380464324308</v>
      </c>
      <c r="Y132" s="283">
        <f t="shared" si="240"/>
        <v>0.81729022884126412</v>
      </c>
      <c r="Z132" s="364">
        <f t="shared" si="240"/>
        <v>1.3231888852133642</v>
      </c>
      <c r="AA132" s="283">
        <f t="shared" si="240"/>
        <v>0</v>
      </c>
      <c r="AB132" s="364">
        <f t="shared" si="240"/>
        <v>0</v>
      </c>
      <c r="AC132" s="283" t="e">
        <f t="shared" si="240"/>
        <v>#DIV/0!</v>
      </c>
      <c r="AD132" s="364" t="e">
        <f t="shared" si="240"/>
        <v>#DIV/0!</v>
      </c>
      <c r="AE132" s="283" t="e">
        <f t="shared" si="240"/>
        <v>#DIV/0!</v>
      </c>
      <c r="AF132" s="364" t="e">
        <f t="shared" si="240"/>
        <v>#DIV/0!</v>
      </c>
      <c r="AG132" s="283" t="e">
        <f t="shared" si="240"/>
        <v>#DIV/0!</v>
      </c>
      <c r="AH132" s="364" t="e">
        <f t="shared" si="240"/>
        <v>#DIV/0!</v>
      </c>
      <c r="AI132" s="283" t="e">
        <f t="shared" si="240"/>
        <v>#DIV/0!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8"/>
      <c r="C136" s="633"/>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v>100</v>
      </c>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26" t="s">
        <v>289</v>
      </c>
      <c r="C147" s="632"/>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28"/>
      <c r="C148" s="633"/>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28"/>
      <c r="C149" s="633"/>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D16SoJSKwtKO7sfugZmUT3nNP0XHlPk0CFOGKvmbU0AOiXq51Z60vGr0KjWd98NniYtZXLP5lUabt7JX4xjpAg==" saltValue="VSBvUxdLdHZXn75Fqs988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بدره</v>
      </c>
      <c r="E4" s="422" t="str">
        <f>payesh!E5</f>
        <v>شهرک ولیعصر</v>
      </c>
      <c r="F4" s="422" t="str">
        <f>payesh!E6</f>
        <v>گل مریم</v>
      </c>
      <c r="G4" s="422" t="str">
        <f>payesh!E10</f>
        <v>جاوید</v>
      </c>
      <c r="H4" s="422" t="str">
        <f>payesh!E13</f>
        <v>ثریا تمری</v>
      </c>
      <c r="I4" s="423">
        <f>payesh!E14</f>
        <v>9187421851</v>
      </c>
      <c r="J4" s="422" t="str">
        <f>payesh!E9</f>
        <v>ترابی</v>
      </c>
      <c r="K4" s="422" t="str">
        <f>payesh!E18</f>
        <v>مرحله ت(8)</v>
      </c>
      <c r="L4" s="422" t="str">
        <f>payesh!E8</f>
        <v>فعال</v>
      </c>
      <c r="M4" s="422" t="str">
        <f>payesh!E46</f>
        <v>27هرماه</v>
      </c>
      <c r="N4" s="423">
        <f>payesh!E17</f>
        <v>741097271</v>
      </c>
      <c r="O4" s="423">
        <f>payesh!E16</f>
        <v>30</v>
      </c>
      <c r="P4" s="422" t="str">
        <f>payesh!E19</f>
        <v>لیلا صفری</v>
      </c>
      <c r="Q4" s="422" t="str">
        <f>payesh!E20</f>
        <v>زیبا صفری</v>
      </c>
      <c r="R4" s="422" t="str">
        <f>payesh!E21</f>
        <v>مرضیه نورنیایی</v>
      </c>
      <c r="S4" s="422">
        <f>payesh!$E$55</f>
        <v>0</v>
      </c>
      <c r="T4" s="445" t="str">
        <f>payesh!E64</f>
        <v>1393/4/7</v>
      </c>
      <c r="U4" s="422">
        <f>payesh!$E$56</f>
        <v>0</v>
      </c>
      <c r="V4" s="445" t="str">
        <f>payesh!E65</f>
        <v>1393/11/2</v>
      </c>
      <c r="W4" s="422" t="str">
        <f>payesh!E78</f>
        <v>1393/8/1</v>
      </c>
      <c r="X4" s="422">
        <f>payesh!E79</f>
        <v>82</v>
      </c>
      <c r="Y4" s="422" t="str">
        <f>payesh!$E$83</f>
        <v>1393/9/2</v>
      </c>
      <c r="Z4" s="422">
        <f>payesh!$E$84</f>
        <v>74</v>
      </c>
      <c r="AA4" s="422">
        <f>payesh!E86</f>
        <v>235000000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بدره</v>
      </c>
      <c r="E5" s="430" t="str">
        <f>payesh!F5</f>
        <v>شهرک ولیعصر</v>
      </c>
      <c r="F5" s="430" t="str">
        <f>payesh!F6</f>
        <v>باران</v>
      </c>
      <c r="G5" s="430" t="str">
        <f>payesh!F10</f>
        <v>جاوید</v>
      </c>
      <c r="H5" s="430" t="str">
        <f>payesh!F13</f>
        <v>ثریا تمری</v>
      </c>
      <c r="I5" s="431">
        <f>payesh!F14</f>
        <v>9187421851</v>
      </c>
      <c r="J5" s="430" t="str">
        <f>payesh!F9</f>
        <v>ترابی</v>
      </c>
      <c r="K5" s="430" t="str">
        <f>payesh!F18</f>
        <v>مرحله(ت) 9</v>
      </c>
      <c r="L5" s="430" t="str">
        <f>payesh!F8</f>
        <v>فعال</v>
      </c>
      <c r="M5" s="430" t="str">
        <f>payesh!F46</f>
        <v>24هرماه</v>
      </c>
      <c r="N5" s="431">
        <f>payesh!F17</f>
        <v>741098048</v>
      </c>
      <c r="O5" s="431">
        <f>payesh!F16</f>
        <v>29</v>
      </c>
      <c r="P5" s="430" t="str">
        <f>payesh!F19</f>
        <v>رعناصفری</v>
      </c>
      <c r="Q5" s="430" t="str">
        <f>payesh!F20</f>
        <v>مریم رضایی</v>
      </c>
      <c r="R5" s="430" t="str">
        <f>payesh!F21</f>
        <v>اسماءداراخانی</v>
      </c>
      <c r="S5" s="430">
        <f>payesh!$F$55</f>
        <v>0</v>
      </c>
      <c r="T5" s="446" t="str">
        <f>payesh!F64</f>
        <v>1393/4/2</v>
      </c>
      <c r="U5" s="430">
        <f>payesh!$F$56</f>
        <v>0</v>
      </c>
      <c r="V5" s="446" t="str">
        <f>payesh!F65</f>
        <v>1393/11/2</v>
      </c>
      <c r="W5" s="430" t="str">
        <f>payesh!F78</f>
        <v>1393/7/24</v>
      </c>
      <c r="X5" s="430">
        <f>payesh!F79</f>
        <v>84</v>
      </c>
      <c r="Y5" s="430" t="str">
        <f>payesh!$F$83</f>
        <v>1393/9/2</v>
      </c>
      <c r="Z5" s="430">
        <f>payesh!$F$84</f>
        <v>85</v>
      </c>
      <c r="AA5" s="430">
        <f>payesh!F86</f>
        <v>247500000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بدره</v>
      </c>
      <c r="E6" s="422" t="str">
        <f>payesh!G5</f>
        <v>بانهلان</v>
      </c>
      <c r="F6" s="422" t="str">
        <f>payesh!G6</f>
        <v>همدلان</v>
      </c>
      <c r="G6" s="422" t="str">
        <f>payesh!G10</f>
        <v>جاوید</v>
      </c>
      <c r="H6" s="422" t="str">
        <f>payesh!G13</f>
        <v>ثریا تمری</v>
      </c>
      <c r="I6" s="423">
        <f>payesh!G14</f>
        <v>9187421851</v>
      </c>
      <c r="J6" s="422" t="str">
        <f>payesh!G9</f>
        <v>ترابی</v>
      </c>
      <c r="K6" s="422" t="str">
        <f>payesh!G18</f>
        <v>مرحله ت(8</v>
      </c>
      <c r="L6" s="422" t="str">
        <f>payesh!G8</f>
        <v>فعال</v>
      </c>
      <c r="M6" s="422" t="str">
        <f>payesh!G46</f>
        <v>24هرماه</v>
      </c>
      <c r="N6" s="423">
        <f>payesh!G17</f>
        <v>741092228</v>
      </c>
      <c r="O6" s="423" t="str">
        <f>payesh!G16</f>
        <v xml:space="preserve">25ماه </v>
      </c>
      <c r="P6" s="422" t="str">
        <f>payesh!G19</f>
        <v>تکتم رنجبر</v>
      </c>
      <c r="Q6" s="422" t="str">
        <f>payesh!G20</f>
        <v>پریسا حیدری</v>
      </c>
      <c r="R6" s="422" t="str">
        <f>payesh!G21</f>
        <v>رضوان حیدری</v>
      </c>
      <c r="S6" s="422">
        <f>payesh!$G$55</f>
        <v>0</v>
      </c>
      <c r="T6" s="445" t="str">
        <f>payesh!G64</f>
        <v>1393/7/19</v>
      </c>
      <c r="U6" s="422">
        <f>payesh!$G$56</f>
        <v>0</v>
      </c>
      <c r="V6" s="445" t="str">
        <f>payesh!G65</f>
        <v>1394/1/18</v>
      </c>
      <c r="W6" s="422" t="str">
        <f>payesh!G78</f>
        <v>1393/9/24</v>
      </c>
      <c r="X6" s="422">
        <f>payesh!G79</f>
        <v>84</v>
      </c>
      <c r="Y6" s="422" t="str">
        <f>payesh!$G$83</f>
        <v>1393/11/12</v>
      </c>
      <c r="Z6" s="422">
        <f>payesh!$G$84</f>
        <v>75</v>
      </c>
      <c r="AA6" s="422">
        <f>payesh!G86</f>
        <v>226900000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بدره</v>
      </c>
      <c r="E7" s="430" t="str">
        <f>payesh!H5</f>
        <v>بانهلان</v>
      </c>
      <c r="F7" s="430" t="str">
        <f>payesh!H6</f>
        <v>ارمیتا</v>
      </c>
      <c r="G7" s="430" t="str">
        <f>payesh!H10</f>
        <v>جاوید</v>
      </c>
      <c r="H7" s="430" t="str">
        <f>payesh!H13</f>
        <v>ثریا تمری</v>
      </c>
      <c r="I7" s="431">
        <f>payesh!H14</f>
        <v>9187421851</v>
      </c>
      <c r="J7" s="430" t="str">
        <f>payesh!H9</f>
        <v>ترابی</v>
      </c>
      <c r="K7" s="430" t="str">
        <f>payesh!H18</f>
        <v>مرحله ت8</v>
      </c>
      <c r="L7" s="430" t="str">
        <f>payesh!H8</f>
        <v>فعال</v>
      </c>
      <c r="M7" s="430" t="str">
        <f>payesh!H46</f>
        <v>24هرماه</v>
      </c>
      <c r="N7" s="431">
        <f>payesh!H17</f>
        <v>789892286</v>
      </c>
      <c r="O7" s="431" t="str">
        <f>payesh!H16</f>
        <v>25ماه</v>
      </c>
      <c r="P7" s="430" t="str">
        <f>payesh!H19</f>
        <v xml:space="preserve">پرنیا وحید </v>
      </c>
      <c r="Q7" s="430" t="str">
        <f>payesh!H20</f>
        <v xml:space="preserve">فاطمه علیزاده </v>
      </c>
      <c r="R7" s="430" t="str">
        <f>payesh!H21</f>
        <v xml:space="preserve"> مرادیان</v>
      </c>
      <c r="S7" s="430">
        <f>payesh!$H$55</f>
        <v>0</v>
      </c>
      <c r="T7" s="446" t="str">
        <f>payesh!H64</f>
        <v>1393/7/19</v>
      </c>
      <c r="U7" s="430">
        <f>payesh!$H$56</f>
        <v>0</v>
      </c>
      <c r="V7" s="446" t="str">
        <f>payesh!H65</f>
        <v>1394/1/18</v>
      </c>
      <c r="W7" s="430" t="str">
        <f>payesh!H78</f>
        <v>1393/9/24</v>
      </c>
      <c r="X7" s="430">
        <f>payesh!H79</f>
        <v>81</v>
      </c>
      <c r="Y7" s="430" t="str">
        <f>payesh!$H$83</f>
        <v>1393/11/12</v>
      </c>
      <c r="Z7" s="430">
        <f>payesh!$H$84</f>
        <v>72</v>
      </c>
      <c r="AA7" s="430">
        <f>payesh!H86</f>
        <v>201500000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بدره</v>
      </c>
      <c r="E8" s="422" t="str">
        <f>payesh!I5</f>
        <v>شهرک ولیعصر</v>
      </c>
      <c r="F8" s="422" t="str">
        <f>payesh!I6</f>
        <v>شیوا</v>
      </c>
      <c r="G8" s="422" t="str">
        <f>payesh!I10</f>
        <v>جاوید</v>
      </c>
      <c r="H8" s="422" t="str">
        <f>payesh!I13</f>
        <v>ندی رضاییان</v>
      </c>
      <c r="I8" s="423">
        <f>payesh!I14</f>
        <v>9182610741</v>
      </c>
      <c r="J8" s="422" t="str">
        <f>payesh!I9</f>
        <v>ترابی</v>
      </c>
      <c r="K8" s="422" t="str">
        <f>payesh!I18</f>
        <v>مرحله ت3</v>
      </c>
      <c r="L8" s="422" t="str">
        <f>payesh!I8</f>
        <v>فعال</v>
      </c>
      <c r="M8" s="422" t="str">
        <f>payesh!I46</f>
        <v>25هرماه</v>
      </c>
      <c r="N8" s="423">
        <f>payesh!I17</f>
        <v>741088290</v>
      </c>
      <c r="O8" s="423" t="str">
        <f>payesh!I16</f>
        <v>25 ماه</v>
      </c>
      <c r="P8" s="422" t="str">
        <f>payesh!I19</f>
        <v>شهناز خیرا  لهی</v>
      </c>
      <c r="Q8" s="422" t="str">
        <f>payesh!I20</f>
        <v>ناهید رضائیان</v>
      </c>
      <c r="R8" s="422" t="str">
        <f>payesh!I21</f>
        <v>فردوس انصاری</v>
      </c>
      <c r="S8" s="422">
        <f>payesh!$I$55</f>
        <v>0</v>
      </c>
      <c r="T8" s="445" t="str">
        <f>payesh!I64</f>
        <v>1393/7/19</v>
      </c>
      <c r="U8" s="422">
        <f>payesh!$I$56</f>
        <v>0</v>
      </c>
      <c r="V8" s="445" t="str">
        <f>payesh!I65</f>
        <v>1394/1/18</v>
      </c>
      <c r="W8" s="422" t="str">
        <f>payesh!I78</f>
        <v>1393/10/25</v>
      </c>
      <c r="X8" s="422">
        <f>payesh!I79</f>
        <v>75</v>
      </c>
      <c r="Y8" s="422" t="str">
        <f>payesh!$I$83</f>
        <v>13939/11/12</v>
      </c>
      <c r="Z8" s="422">
        <f>payesh!$I$84</f>
        <v>78</v>
      </c>
      <c r="AA8" s="422">
        <f>payesh!I86</f>
        <v>159000000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بدره</v>
      </c>
      <c r="E9" s="430" t="str">
        <f>payesh!J5</f>
        <v>شهرک ولی عصر</v>
      </c>
      <c r="F9" s="430" t="str">
        <f>payesh!J6</f>
        <v>میثاق</v>
      </c>
      <c r="G9" s="430" t="str">
        <f>payesh!J10</f>
        <v>جاوید</v>
      </c>
      <c r="H9" s="430" t="str">
        <f>payesh!J13</f>
        <v>ندی رضاییان</v>
      </c>
      <c r="I9" s="431">
        <f>payesh!J14</f>
        <v>9182610741</v>
      </c>
      <c r="J9" s="430" t="str">
        <f>payesh!J9</f>
        <v>ترابی</v>
      </c>
      <c r="K9" s="430" t="str">
        <f>payesh!J18</f>
        <v>مرحله ت(3)</v>
      </c>
      <c r="L9" s="430" t="str">
        <f>payesh!J8</f>
        <v>فعال</v>
      </c>
      <c r="M9" s="430">
        <f>payesh!J46</f>
        <v>25</v>
      </c>
      <c r="N9" s="431">
        <f>payesh!J17</f>
        <v>741056631</v>
      </c>
      <c r="O9" s="431" t="str">
        <f>payesh!J16</f>
        <v>23ماه</v>
      </c>
      <c r="P9" s="430" t="str">
        <f>payesh!J19</f>
        <v>فرشته اسفرم</v>
      </c>
      <c r="Q9" s="430" t="str">
        <f>payesh!J20</f>
        <v>حسین کیهانیان</v>
      </c>
      <c r="R9" s="430" t="str">
        <f>payesh!J21</f>
        <v>دلبرمامی</v>
      </c>
      <c r="S9" s="430">
        <f>payesh!$J$55</f>
        <v>0</v>
      </c>
      <c r="T9" s="446" t="str">
        <f>payesh!J64</f>
        <v>1393/11/2</v>
      </c>
      <c r="U9" s="430">
        <f>payesh!$J$56</f>
        <v>0</v>
      </c>
      <c r="V9" s="446">
        <f>payesh!J65</f>
        <v>0</v>
      </c>
      <c r="W9" s="430" t="str">
        <f>payesh!J78</f>
        <v>1394/6/20</v>
      </c>
      <c r="X9" s="430">
        <f>payesh!J79</f>
        <v>69</v>
      </c>
      <c r="Y9" s="430">
        <f>payesh!$J$83</f>
        <v>0</v>
      </c>
      <c r="Z9" s="430">
        <f>payesh!$J$84</f>
        <v>0</v>
      </c>
      <c r="AA9" s="430">
        <f>payesh!J86</f>
        <v>118400000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بدره</v>
      </c>
      <c r="E10" s="422" t="str">
        <f>payesh!K5</f>
        <v>چشمه شیرین</v>
      </c>
      <c r="F10" s="422" t="str">
        <f>payesh!K6</f>
        <v>ماهک</v>
      </c>
      <c r="G10" s="422" t="str">
        <f>payesh!K10</f>
        <v>جاوید</v>
      </c>
      <c r="H10" s="422" t="str">
        <f>payesh!K13</f>
        <v>لیلا شهبازی</v>
      </c>
      <c r="I10" s="423">
        <f>payesh!K14</f>
        <v>9187460428</v>
      </c>
      <c r="J10" s="422" t="str">
        <f>payesh!K9</f>
        <v>ترابی</v>
      </c>
      <c r="K10" s="422" t="str">
        <f>payesh!K18</f>
        <v>ت 1</v>
      </c>
      <c r="L10" s="422" t="str">
        <f>payesh!K8</f>
        <v>فعال</v>
      </c>
      <c r="M10" s="422" t="str">
        <f>payesh!K46</f>
        <v>23ماه</v>
      </c>
      <c r="N10" s="423">
        <f>payesh!K17</f>
        <v>741092829</v>
      </c>
      <c r="O10" s="423">
        <f>payesh!K16</f>
        <v>21</v>
      </c>
      <c r="P10" s="422" t="str">
        <f>payesh!K19</f>
        <v>طاهر دارابی</v>
      </c>
      <c r="Q10" s="422" t="str">
        <f>payesh!K20</f>
        <v>اکرم فروتن</v>
      </c>
      <c r="R10" s="422" t="str">
        <f>payesh!K21</f>
        <v>زینب جعفری</v>
      </c>
      <c r="S10" s="422">
        <f>payesh!$K$55</f>
        <v>0</v>
      </c>
      <c r="T10" s="445" t="str">
        <f>payesh!K64</f>
        <v>1393/7/19</v>
      </c>
      <c r="U10" s="422">
        <f>payesh!$K$56</f>
        <v>0</v>
      </c>
      <c r="V10" s="445" t="str">
        <f>payesh!K65</f>
        <v>1394/1/18</v>
      </c>
      <c r="W10" s="422" t="str">
        <f>payesh!K78</f>
        <v>1393/10/23</v>
      </c>
      <c r="X10" s="422">
        <f>payesh!K79</f>
        <v>80</v>
      </c>
      <c r="Y10" s="422" t="str">
        <f>payesh!$K$83</f>
        <v>1393/11/12</v>
      </c>
      <c r="Z10" s="422">
        <f>payesh!$K$84</f>
        <v>78</v>
      </c>
      <c r="AA10" s="422">
        <f>payesh!K86</f>
        <v>105600000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بدره</v>
      </c>
      <c r="E11" s="430" t="str">
        <f>payesh!L5</f>
        <v>چشمه شیرین</v>
      </c>
      <c r="F11" s="430" t="str">
        <f>payesh!L6</f>
        <v>گل نرگس</v>
      </c>
      <c r="G11" s="430" t="str">
        <f>payesh!L10</f>
        <v>جاوید</v>
      </c>
      <c r="H11" s="430" t="str">
        <f>payesh!L13</f>
        <v>لیلا شهبازی</v>
      </c>
      <c r="I11" s="431">
        <f>payesh!L14</f>
        <v>9187460428</v>
      </c>
      <c r="J11" s="430" t="str">
        <f>payesh!L9</f>
        <v>ترابی</v>
      </c>
      <c r="K11" s="430" t="str">
        <f>payesh!L18</f>
        <v>مرحله ت 7</v>
      </c>
      <c r="L11" s="430" t="str">
        <f>payesh!L8</f>
        <v>فعال</v>
      </c>
      <c r="M11" s="430" t="str">
        <f>payesh!L46</f>
        <v>23هرماه</v>
      </c>
      <c r="N11" s="431">
        <f>payesh!L17</f>
        <v>741071025</v>
      </c>
      <c r="O11" s="431">
        <f>payesh!L16</f>
        <v>25</v>
      </c>
      <c r="P11" s="430" t="str">
        <f>payesh!L19</f>
        <v>شهین کبیری</v>
      </c>
      <c r="Q11" s="430" t="str">
        <f>payesh!L20</f>
        <v>نشمین بارانی الوار</v>
      </c>
      <c r="R11" s="430" t="str">
        <f>payesh!L21</f>
        <v>ناهید مهدوی</v>
      </c>
      <c r="S11" s="430">
        <f>payesh!$L$55</f>
        <v>0</v>
      </c>
      <c r="T11" s="446" t="str">
        <f>payesh!L64</f>
        <v>1393/7/19</v>
      </c>
      <c r="U11" s="430">
        <f>payesh!$L$56</f>
        <v>0</v>
      </c>
      <c r="V11" s="446" t="str">
        <f>payesh!L65</f>
        <v>1394/1/18</v>
      </c>
      <c r="W11" s="430" t="str">
        <f>payesh!L78</f>
        <v>1393/10/23</v>
      </c>
      <c r="X11" s="430">
        <f>payesh!L79</f>
        <v>74</v>
      </c>
      <c r="Y11" s="430" t="str">
        <f>payesh!$L$83</f>
        <v>1393/11/12</v>
      </c>
      <c r="Z11" s="430">
        <f>payesh!$L$84</f>
        <v>76</v>
      </c>
      <c r="AA11" s="430">
        <f>payesh!L86</f>
        <v>130500000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بدره</v>
      </c>
      <c r="E12" s="422" t="str">
        <f>payesh!M5</f>
        <v>چشمه شیرین</v>
      </c>
      <c r="F12" s="422" t="str">
        <f>payesh!M6</f>
        <v>قاصدک</v>
      </c>
      <c r="G12" s="422" t="str">
        <f>payesh!M10</f>
        <v>جاوید</v>
      </c>
      <c r="H12" s="422" t="str">
        <f>payesh!M13</f>
        <v>لیلا شهبازی</v>
      </c>
      <c r="I12" s="423">
        <f>payesh!M14</f>
        <v>9187460428</v>
      </c>
      <c r="J12" s="422" t="str">
        <f>payesh!M9</f>
        <v>ترابی</v>
      </c>
      <c r="K12" s="422" t="str">
        <f>payesh!M18</f>
        <v>مرحله ت 3</v>
      </c>
      <c r="L12" s="422" t="str">
        <f>payesh!M8</f>
        <v>فعال</v>
      </c>
      <c r="M12" s="422">
        <f>payesh!M46</f>
        <v>26</v>
      </c>
      <c r="N12" s="423">
        <f>payesh!M17</f>
        <v>741059698</v>
      </c>
      <c r="O12" s="423">
        <f>payesh!M16</f>
        <v>24</v>
      </c>
      <c r="P12" s="422" t="str">
        <f>payesh!M19</f>
        <v>لیلا رشیدی</v>
      </c>
      <c r="Q12" s="422" t="str">
        <f>payesh!M20</f>
        <v>توران عزیزی</v>
      </c>
      <c r="R12" s="422" t="str">
        <f>payesh!M21</f>
        <v>هما علیشاهی</v>
      </c>
      <c r="S12" s="422">
        <f>payesh!$M$55</f>
        <v>0</v>
      </c>
      <c r="T12" s="445" t="str">
        <f>payesh!M64</f>
        <v>1393/8/20</v>
      </c>
      <c r="U12" s="422">
        <f>payesh!$M$56</f>
        <v>0</v>
      </c>
      <c r="V12" s="445" t="str">
        <f>payesh!M65</f>
        <v>1394/5/12</v>
      </c>
      <c r="W12" s="422" t="str">
        <f>payesh!M78</f>
        <v>1393/12/4</v>
      </c>
      <c r="X12" s="422">
        <f>payesh!M79</f>
        <v>75</v>
      </c>
      <c r="Y12" s="422">
        <f>payesh!$M$83</f>
        <v>0</v>
      </c>
      <c r="Z12" s="422">
        <f>payesh!$M$84</f>
        <v>0</v>
      </c>
      <c r="AA12" s="422">
        <f>payesh!M86</f>
        <v>159000000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بدره</v>
      </c>
      <c r="E13" s="430" t="str">
        <f>payesh!N5</f>
        <v>زید</v>
      </c>
      <c r="F13" s="430" t="str">
        <f>payesh!N6</f>
        <v>توحید</v>
      </c>
      <c r="G13" s="430" t="str">
        <f>payesh!N10</f>
        <v>جاوید</v>
      </c>
      <c r="H13" s="430" t="str">
        <f>payesh!N13</f>
        <v>الهام ریزوند</v>
      </c>
      <c r="I13" s="431">
        <f>payesh!N14</f>
        <v>9186153816</v>
      </c>
      <c r="J13" s="430" t="str">
        <f>payesh!N9</f>
        <v>ترابی</v>
      </c>
      <c r="K13" s="430" t="str">
        <f>payesh!N18</f>
        <v>مرحله ت3</v>
      </c>
      <c r="L13" s="430" t="str">
        <f>payesh!N8</f>
        <v>فعال</v>
      </c>
      <c r="M13" s="430">
        <f>payesh!N46</f>
        <v>25</v>
      </c>
      <c r="N13" s="431">
        <f>payesh!N17</f>
        <v>741093005</v>
      </c>
      <c r="O13" s="431" t="str">
        <f>payesh!N16</f>
        <v xml:space="preserve">24ماه </v>
      </c>
      <c r="P13" s="430" t="str">
        <f>payesh!N19</f>
        <v>لیلا چتالی</v>
      </c>
      <c r="Q13" s="430" t="str">
        <f>payesh!N20</f>
        <v>خاتون ریزوندی</v>
      </c>
      <c r="R13" s="430" t="str">
        <f>payesh!N21</f>
        <v>سیمین اسد پور</v>
      </c>
      <c r="S13" s="430">
        <f>payesh!$N$55</f>
        <v>0</v>
      </c>
      <c r="T13" s="446" t="str">
        <f>payesh!N64</f>
        <v>1393/8/20</v>
      </c>
      <c r="U13" s="430">
        <f>payesh!$N$56</f>
        <v>0</v>
      </c>
      <c r="V13" s="446" t="str">
        <f>payesh!N65</f>
        <v>1394/5/12</v>
      </c>
      <c r="W13" s="430" t="str">
        <f>payesh!N78</f>
        <v>1393/11/25</v>
      </c>
      <c r="X13" s="430">
        <f>payesh!N79</f>
        <v>75</v>
      </c>
      <c r="Y13" s="430">
        <f>payesh!$N$83</f>
        <v>0</v>
      </c>
      <c r="Z13" s="430">
        <f>payesh!$N$84</f>
        <v>0</v>
      </c>
      <c r="AA13" s="430">
        <f>payesh!N86</f>
        <v>166000000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بدره</v>
      </c>
      <c r="E14" s="422" t="str">
        <f>payesh!O5</f>
        <v>زید</v>
      </c>
      <c r="F14" s="422" t="str">
        <f>payesh!O6</f>
        <v>وحدت</v>
      </c>
      <c r="G14" s="422" t="str">
        <f>payesh!O10</f>
        <v>جاوید</v>
      </c>
      <c r="H14" s="422" t="str">
        <f>payesh!O13</f>
        <v>الهام ریزوند</v>
      </c>
      <c r="I14" s="423">
        <f>payesh!O14</f>
        <v>9186153816</v>
      </c>
      <c r="J14" s="422" t="str">
        <f>payesh!O9</f>
        <v>ترابی</v>
      </c>
      <c r="K14" s="422" t="str">
        <f>payesh!O18</f>
        <v>مرحله ت3</v>
      </c>
      <c r="L14" s="422" t="str">
        <f>payesh!O8</f>
        <v>فعال</v>
      </c>
      <c r="M14" s="422">
        <f>payesh!O46</f>
        <v>25</v>
      </c>
      <c r="N14" s="423">
        <f>payesh!O17</f>
        <v>741091428</v>
      </c>
      <c r="O14" s="423" t="str">
        <f>payesh!O16</f>
        <v xml:space="preserve">24ماه </v>
      </c>
      <c r="P14" s="422" t="str">
        <f>payesh!O19</f>
        <v>نسیم نصیری</v>
      </c>
      <c r="Q14" s="422" t="str">
        <f>payesh!O20</f>
        <v>زهرا مراد خانی</v>
      </c>
      <c r="R14" s="422" t="str">
        <f>payesh!O21</f>
        <v>سمانه برفی پور</v>
      </c>
      <c r="S14" s="422">
        <f>payesh!$O$55</f>
        <v>0</v>
      </c>
      <c r="T14" s="445" t="str">
        <f>payesh!O64</f>
        <v>1393/8/20</v>
      </c>
      <c r="U14" s="422">
        <f>payesh!$O$56</f>
        <v>0</v>
      </c>
      <c r="V14" s="445" t="str">
        <f>payesh!O65</f>
        <v>1394/5/12</v>
      </c>
      <c r="W14" s="422" t="str">
        <f>payesh!O78</f>
        <v>1393/11/25</v>
      </c>
      <c r="X14" s="422">
        <f>payesh!O79</f>
        <v>72</v>
      </c>
      <c r="Y14" s="422">
        <f>payesh!$O$83</f>
        <v>0</v>
      </c>
      <c r="Z14" s="422">
        <f>payesh!$O$84</f>
        <v>0</v>
      </c>
      <c r="AA14" s="422">
        <f>payesh!O86</f>
        <v>169500000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بدره</v>
      </c>
      <c r="E15" s="430" t="str">
        <f>payesh!P5</f>
        <v>زید</v>
      </c>
      <c r="F15" s="430" t="str">
        <f>payesh!P6</f>
        <v>عترت</v>
      </c>
      <c r="G15" s="430" t="str">
        <f>payesh!P10</f>
        <v>جاوید</v>
      </c>
      <c r="H15" s="430" t="str">
        <f>payesh!P13</f>
        <v>الهام ریزوند</v>
      </c>
      <c r="I15" s="431">
        <f>payesh!P14</f>
        <v>9186153816</v>
      </c>
      <c r="J15" s="430" t="str">
        <f>payesh!P9</f>
        <v>ترابی</v>
      </c>
      <c r="K15" s="430" t="str">
        <f>payesh!P18</f>
        <v>مرحله ت(3)</v>
      </c>
      <c r="L15" s="430" t="str">
        <f>payesh!P8</f>
        <v>فعال</v>
      </c>
      <c r="M15" s="430">
        <f>payesh!P46</f>
        <v>25</v>
      </c>
      <c r="N15" s="431">
        <f>payesh!P17</f>
        <v>741051598</v>
      </c>
      <c r="O15" s="431" t="str">
        <f>payesh!P16</f>
        <v xml:space="preserve">23ماه </v>
      </c>
      <c r="P15" s="430" t="str">
        <f>payesh!P19</f>
        <v>روبخش شیری</v>
      </c>
      <c r="Q15" s="430" t="str">
        <f>payesh!P20</f>
        <v>زیبنده صالح نیا</v>
      </c>
      <c r="R15" s="430" t="str">
        <f>payesh!P21</f>
        <v>زینب شیری</v>
      </c>
      <c r="S15" s="430">
        <f>payesh!$P$55</f>
        <v>0</v>
      </c>
      <c r="T15" s="446" t="str">
        <f>payesh!P64</f>
        <v>1393/11/2</v>
      </c>
      <c r="U15" s="430">
        <f>payesh!$P$56</f>
        <v>0</v>
      </c>
      <c r="V15" s="446" t="str">
        <f>payesh!P65</f>
        <v>1394/5/12</v>
      </c>
      <c r="W15" s="430" t="str">
        <f>payesh!P78</f>
        <v>1393/11/25</v>
      </c>
      <c r="X15" s="430">
        <f>payesh!P79</f>
        <v>75</v>
      </c>
      <c r="Y15" s="430" t="str">
        <f>payesh!$P$83</f>
        <v>1394/6/24</v>
      </c>
      <c r="Z15" s="430">
        <f>payesh!$P$84</f>
        <v>79</v>
      </c>
      <c r="AA15" s="430">
        <f>payesh!P86</f>
        <v>145000000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بدره</v>
      </c>
      <c r="E16" s="422" t="str">
        <f>payesh!Q5</f>
        <v>آابهر</v>
      </c>
      <c r="F16" s="422" t="str">
        <f>payesh!Q6</f>
        <v>زاگرس</v>
      </c>
      <c r="G16" s="422" t="str">
        <f>payesh!Q10</f>
        <v>جاوید</v>
      </c>
      <c r="H16" s="422" t="str">
        <f>payesh!Q13</f>
        <v>ثریا تمری</v>
      </c>
      <c r="I16" s="423">
        <f>payesh!Q14</f>
        <v>9187421851</v>
      </c>
      <c r="J16" s="422" t="str">
        <f>payesh!Q9</f>
        <v>ترابی</v>
      </c>
      <c r="K16" s="422" t="str">
        <f>payesh!Q18</f>
        <v>مرحله ت3</v>
      </c>
      <c r="L16" s="422" t="str">
        <f>payesh!Q8</f>
        <v>فعال</v>
      </c>
      <c r="M16" s="422" t="str">
        <f>payesh!Q46</f>
        <v>25هرماه</v>
      </c>
      <c r="N16" s="423">
        <f>payesh!Q17</f>
        <v>741061255</v>
      </c>
      <c r="O16" s="423">
        <f>payesh!Q16</f>
        <v>23</v>
      </c>
      <c r="P16" s="422" t="str">
        <f>payesh!Q19</f>
        <v>زهرا بگ محمدی</v>
      </c>
      <c r="Q16" s="422" t="str">
        <f>payesh!Q20</f>
        <v>خدیجه نورالهی</v>
      </c>
      <c r="R16" s="422" t="str">
        <f>payesh!Q21</f>
        <v>فرح انگیز صفری</v>
      </c>
      <c r="S16" s="422">
        <f>payesh!$Q$55</f>
        <v>0</v>
      </c>
      <c r="T16" s="445" t="str">
        <f>payesh!Q64</f>
        <v>1393/11/2</v>
      </c>
      <c r="U16" s="422">
        <f>payesh!$Q$56</f>
        <v>0</v>
      </c>
      <c r="V16" s="445" t="str">
        <f>payesh!Q65</f>
        <v>1394/5/12</v>
      </c>
      <c r="W16" s="422" t="str">
        <f>payesh!Q78</f>
        <v>1393/12/24</v>
      </c>
      <c r="X16" s="422">
        <f>payesh!Q79</f>
        <v>75</v>
      </c>
      <c r="Y16" s="422">
        <f>payesh!$Q$83</f>
        <v>0</v>
      </c>
      <c r="Z16" s="422">
        <f>payesh!$Q$84</f>
        <v>0</v>
      </c>
      <c r="AA16" s="422">
        <f>payesh!Q86</f>
        <v>125500000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بدره</v>
      </c>
      <c r="E17" s="430" t="str">
        <f>payesh!R5</f>
        <v>چشمه شیرین</v>
      </c>
      <c r="F17" s="430" t="str">
        <f>payesh!R6</f>
        <v>یاس</v>
      </c>
      <c r="G17" s="430" t="str">
        <f>payesh!R10</f>
        <v>جاوید</v>
      </c>
      <c r="H17" s="430" t="str">
        <f>payesh!R13</f>
        <v>لیلا شهبازی</v>
      </c>
      <c r="I17" s="431">
        <f>payesh!R14</f>
        <v>9187460428</v>
      </c>
      <c r="J17" s="430" t="str">
        <f>payesh!R9</f>
        <v>ترابی</v>
      </c>
      <c r="K17" s="430" t="str">
        <f>payesh!R18</f>
        <v>مرحله ت 3</v>
      </c>
      <c r="L17" s="430" t="str">
        <f>payesh!R8</f>
        <v>فعال</v>
      </c>
      <c r="M17" s="430" t="str">
        <f>payesh!R46</f>
        <v>26هرماه</v>
      </c>
      <c r="N17" s="431">
        <f>payesh!R17</f>
        <v>741063230</v>
      </c>
      <c r="O17" s="431">
        <f>payesh!R16</f>
        <v>22</v>
      </c>
      <c r="P17" s="430" t="str">
        <f>payesh!R19</f>
        <v>فرخنده هندمینی</v>
      </c>
      <c r="Q17" s="430" t="str">
        <f>payesh!R20</f>
        <v>مینا رحیمی</v>
      </c>
      <c r="R17" s="430" t="str">
        <f>payesh!R21</f>
        <v>سمیه رستمی</v>
      </c>
      <c r="S17" s="430">
        <f>payesh!$R$55</f>
        <v>0</v>
      </c>
      <c r="T17" s="446" t="str">
        <f>payesh!R64</f>
        <v>1393/11/2</v>
      </c>
      <c r="U17" s="430">
        <f>payesh!$R$56</f>
        <v>0</v>
      </c>
      <c r="V17" s="446" t="str">
        <f>payesh!R65</f>
        <v>1394/5/12</v>
      </c>
      <c r="W17" s="430" t="str">
        <f>payesh!R78</f>
        <v>1394/4/26</v>
      </c>
      <c r="X17" s="430">
        <f>payesh!R79</f>
        <v>75</v>
      </c>
      <c r="Y17" s="430" t="str">
        <f>payesh!$R$83</f>
        <v>1394/6/24</v>
      </c>
      <c r="Z17" s="430">
        <f>payesh!$R$84</f>
        <v>75</v>
      </c>
      <c r="AA17" s="430">
        <f>payesh!R86</f>
        <v>145600000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بدره</v>
      </c>
      <c r="E18" s="422" t="str">
        <f>payesh!S5</f>
        <v>شهرک ولی عصر</v>
      </c>
      <c r="F18" s="422" t="str">
        <f>payesh!S6</f>
        <v xml:space="preserve">همدم </v>
      </c>
      <c r="G18" s="422" t="str">
        <f>payesh!S10</f>
        <v>جاوید</v>
      </c>
      <c r="H18" s="422" t="str">
        <f>payesh!S13</f>
        <v>ندی رضاییان</v>
      </c>
      <c r="I18" s="423">
        <f>payesh!S14</f>
        <v>9182610741</v>
      </c>
      <c r="J18" s="422" t="str">
        <f>payesh!S9</f>
        <v>ترابی</v>
      </c>
      <c r="K18" s="422" t="str">
        <f>payesh!S18</f>
        <v>مرحله ت(3)</v>
      </c>
      <c r="L18" s="422" t="str">
        <f>payesh!S8</f>
        <v>فعال</v>
      </c>
      <c r="M18" s="422" t="str">
        <f>payesh!S46</f>
        <v>25هرماه</v>
      </c>
      <c r="N18" s="423">
        <f>payesh!S17</f>
        <v>741094780</v>
      </c>
      <c r="O18" s="423" t="str">
        <f>payesh!S16</f>
        <v xml:space="preserve">18ماه </v>
      </c>
      <c r="P18" s="422" t="str">
        <f>payesh!S19</f>
        <v>مریم عمورضا</v>
      </c>
      <c r="Q18" s="422" t="str">
        <f>payesh!S20</f>
        <v>لیلا فرجامی</v>
      </c>
      <c r="R18" s="422" t="str">
        <f>payesh!S21</f>
        <v>زینب همتی</v>
      </c>
      <c r="S18" s="422">
        <f>payesh!$S$55</f>
        <v>0</v>
      </c>
      <c r="T18" s="445" t="str">
        <f>payesh!S64</f>
        <v>1394/3/2</v>
      </c>
      <c r="U18" s="422">
        <f>payesh!$S$56</f>
        <v>0</v>
      </c>
      <c r="V18" s="445">
        <f>payesh!S65</f>
        <v>0</v>
      </c>
      <c r="W18" s="422" t="str">
        <f>payesh!S78</f>
        <v>1394/6/20</v>
      </c>
      <c r="X18" s="422">
        <f>payesh!S79</f>
        <v>75</v>
      </c>
      <c r="Y18" s="422" t="str">
        <f>payesh!$S$83</f>
        <v>1394/6/24</v>
      </c>
      <c r="Z18" s="422">
        <f>payesh!$S$84</f>
        <v>74</v>
      </c>
      <c r="AA18" s="422">
        <f>payesh!S86</f>
        <v>111500000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بدره</v>
      </c>
      <c r="E19" s="430" t="str">
        <f>payesh!T5</f>
        <v>شهرک ولی عصر</v>
      </c>
      <c r="F19" s="430" t="str">
        <f>payesh!T6</f>
        <v>ارشت</v>
      </c>
      <c r="G19" s="430" t="str">
        <f>payesh!T10</f>
        <v>جاوید</v>
      </c>
      <c r="H19" s="430" t="str">
        <f>payesh!T13</f>
        <v>ثریا تمری</v>
      </c>
      <c r="I19" s="431">
        <f>payesh!T14</f>
        <v>9187421851</v>
      </c>
      <c r="J19" s="430" t="str">
        <f>payesh!T9</f>
        <v>ترابی</v>
      </c>
      <c r="K19" s="430" t="str">
        <f>payesh!T18</f>
        <v>مرحله ت3</v>
      </c>
      <c r="L19" s="430" t="str">
        <f>payesh!T8</f>
        <v>فعال</v>
      </c>
      <c r="M19" s="430" t="str">
        <f>payesh!T46</f>
        <v>15هرماه</v>
      </c>
      <c r="N19" s="431">
        <f>payesh!T17</f>
        <v>741094984</v>
      </c>
      <c r="O19" s="431" t="str">
        <f>payesh!T16</f>
        <v>19ماه</v>
      </c>
      <c r="P19" s="430" t="str">
        <f>payesh!T19</f>
        <v>مریم خانی</v>
      </c>
      <c r="Q19" s="430" t="str">
        <f>payesh!T20</f>
        <v>فاطمه خانی</v>
      </c>
      <c r="R19" s="430" t="str">
        <f>payesh!T21</f>
        <v xml:space="preserve">مریم خانی </v>
      </c>
      <c r="S19" s="430">
        <f>payesh!$T$55</f>
        <v>0</v>
      </c>
      <c r="T19" s="446" t="str">
        <f>payesh!T64</f>
        <v>1394/1/18</v>
      </c>
      <c r="U19" s="430">
        <f>payesh!$T$56</f>
        <v>0</v>
      </c>
      <c r="V19" s="446">
        <f>payesh!T65</f>
        <v>0</v>
      </c>
      <c r="W19" s="430" t="str">
        <f>payesh!T78</f>
        <v>1394/4/15</v>
      </c>
      <c r="X19" s="430">
        <f>payesh!T79</f>
        <v>73</v>
      </c>
      <c r="Y19" s="430" t="str">
        <f>payesh!$T$83</f>
        <v>1394/6/24</v>
      </c>
      <c r="Z19" s="430">
        <f>payesh!$T$84</f>
        <v>67</v>
      </c>
      <c r="AA19" s="430">
        <f>payesh!T86</f>
        <v>98400000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بدره</v>
      </c>
      <c r="E20" s="422" t="str">
        <f>payesh!U5</f>
        <v>شهرک ولی عصر</v>
      </c>
      <c r="F20" s="422" t="str">
        <f>payesh!U6</f>
        <v>کبیرکوه</v>
      </c>
      <c r="G20" s="422" t="str">
        <f>payesh!U10</f>
        <v>جاوید</v>
      </c>
      <c r="H20" s="422" t="str">
        <f>payesh!U13</f>
        <v>ثریا تمری</v>
      </c>
      <c r="I20" s="423">
        <f>payesh!U14</f>
        <v>9187421851</v>
      </c>
      <c r="J20" s="422" t="str">
        <f>payesh!U9</f>
        <v>ترابی</v>
      </c>
      <c r="K20" s="422" t="str">
        <f>payesh!U18</f>
        <v>مرحله ت3</v>
      </c>
      <c r="L20" s="422" t="str">
        <f>payesh!U8</f>
        <v>فعال</v>
      </c>
      <c r="M20" s="422" t="str">
        <f>payesh!U46</f>
        <v>16ماه</v>
      </c>
      <c r="N20" s="423">
        <f>payesh!U17</f>
        <v>741094225</v>
      </c>
      <c r="O20" s="423">
        <f>payesh!U16</f>
        <v>19</v>
      </c>
      <c r="P20" s="422" t="str">
        <f>payesh!U19</f>
        <v>فرخنده هدایتی</v>
      </c>
      <c r="Q20" s="422" t="str">
        <f>payesh!U20</f>
        <v>ناهید شیرمحمدی</v>
      </c>
      <c r="R20" s="422" t="str">
        <f>payesh!U21</f>
        <v>معصومه نیازی</v>
      </c>
      <c r="S20" s="422">
        <f>payesh!$U$55</f>
        <v>0</v>
      </c>
      <c r="T20" s="445" t="str">
        <f>payesh!U64</f>
        <v>1394/1/18</v>
      </c>
      <c r="U20" s="422">
        <f>payesh!$U$56</f>
        <v>0</v>
      </c>
      <c r="V20" s="445">
        <f>payesh!U65</f>
        <v>0</v>
      </c>
      <c r="W20" s="422" t="str">
        <f>payesh!U78</f>
        <v>1394/7/15</v>
      </c>
      <c r="X20" s="422">
        <f>payesh!U79</f>
        <v>60</v>
      </c>
      <c r="Y20" s="422" t="str">
        <f>payesh!$U$83</f>
        <v>1394/7/20</v>
      </c>
      <c r="Z20" s="422">
        <f>payesh!$U$84</f>
        <v>45</v>
      </c>
      <c r="AA20" s="422">
        <f>payesh!U86</f>
        <v>60500000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ایلام</v>
      </c>
      <c r="D21" s="430" t="str">
        <f>payesh!V4</f>
        <v>بدره</v>
      </c>
      <c r="E21" s="430" t="str">
        <f>payesh!V5</f>
        <v>چشمه شیرین</v>
      </c>
      <c r="F21" s="430" t="str">
        <f>payesh!V6</f>
        <v>سیمره</v>
      </c>
      <c r="G21" s="430" t="str">
        <f>payesh!V10</f>
        <v>جاوید</v>
      </c>
      <c r="H21" s="430" t="str">
        <f>payesh!V13</f>
        <v>لیلا شهبازی</v>
      </c>
      <c r="I21" s="431">
        <f>payesh!V14</f>
        <v>9187460428</v>
      </c>
      <c r="J21" s="430" t="str">
        <f>payesh!V9</f>
        <v>ترابی</v>
      </c>
      <c r="K21" s="430" t="str">
        <f>payesh!V18</f>
        <v>مرحله ت 3</v>
      </c>
      <c r="L21" s="430" t="str">
        <f>payesh!V8</f>
        <v>فعال</v>
      </c>
      <c r="M21" s="430" t="str">
        <f>payesh!V46</f>
        <v>24هرماه</v>
      </c>
      <c r="N21" s="431">
        <f>payesh!V17</f>
        <v>741093935</v>
      </c>
      <c r="O21" s="431">
        <f>payesh!V16</f>
        <v>19</v>
      </c>
      <c r="P21" s="430" t="str">
        <f>payesh!V19</f>
        <v xml:space="preserve">رودابه شهبازی </v>
      </c>
      <c r="Q21" s="430" t="str">
        <f>payesh!V20</f>
        <v>طیبه خدایی</v>
      </c>
      <c r="R21" s="430" t="str">
        <f>payesh!V21</f>
        <v>طاهره جباری</v>
      </c>
      <c r="S21" s="430">
        <f>payesh!$V$55</f>
        <v>0</v>
      </c>
      <c r="T21" s="446" t="str">
        <f>payesh!V64</f>
        <v>1394/1/18</v>
      </c>
      <c r="U21" s="430">
        <f>payesh!$V$56</f>
        <v>0</v>
      </c>
      <c r="V21" s="446">
        <f>payesh!V65</f>
        <v>0</v>
      </c>
      <c r="W21" s="430" t="str">
        <f>payesh!V78</f>
        <v>1394/4/24</v>
      </c>
      <c r="X21" s="430">
        <f>payesh!V79</f>
        <v>73</v>
      </c>
      <c r="Y21" s="430" t="str">
        <f>payesh!$V$83</f>
        <v>1394/7/20</v>
      </c>
      <c r="Z21" s="430">
        <f>payesh!$V$84</f>
        <v>45</v>
      </c>
      <c r="AA21" s="430">
        <f>payesh!V86</f>
        <v>261620000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بدره</v>
      </c>
      <c r="E22" s="422" t="str">
        <f>payesh!W5</f>
        <v>آبهر</v>
      </c>
      <c r="F22" s="422" t="str">
        <f>payesh!W6</f>
        <v>لارت</v>
      </c>
      <c r="G22" s="422" t="str">
        <f>payesh!W10</f>
        <v>جاوید</v>
      </c>
      <c r="H22" s="422" t="str">
        <f>payesh!W13</f>
        <v>ثریا تمری</v>
      </c>
      <c r="I22" s="423">
        <f>payesh!W14</f>
        <v>9187421851</v>
      </c>
      <c r="J22" s="422" t="str">
        <f>payesh!W9</f>
        <v>ترابی</v>
      </c>
      <c r="K22" s="422" t="str">
        <f>payesh!W18</f>
        <v>مرحله ت3</v>
      </c>
      <c r="L22" s="422" t="str">
        <f>payesh!W8</f>
        <v>فعال</v>
      </c>
      <c r="M22" s="422" t="str">
        <f>payesh!W46</f>
        <v>22هرماه</v>
      </c>
      <c r="N22" s="423">
        <f>payesh!W17</f>
        <v>741099369</v>
      </c>
      <c r="O22" s="423" t="str">
        <f>payesh!W16</f>
        <v>18ماه</v>
      </c>
      <c r="P22" s="422" t="str">
        <f>payesh!W19</f>
        <v xml:space="preserve">قدریه فاضلی </v>
      </c>
      <c r="Q22" s="422" t="str">
        <f>payesh!W20</f>
        <v>مژگان تیموریان</v>
      </c>
      <c r="R22" s="422" t="str">
        <f>payesh!W21</f>
        <v>سهیلا میرحسینی</v>
      </c>
      <c r="S22" s="422">
        <f>payesh!$W$55</f>
        <v>0</v>
      </c>
      <c r="T22" s="445" t="str">
        <f>payesh!W64</f>
        <v>1394/3/2</v>
      </c>
      <c r="U22" s="422">
        <f>payesh!$W$56</f>
        <v>0</v>
      </c>
      <c r="V22" s="445">
        <f>payesh!W65</f>
        <v>0</v>
      </c>
      <c r="W22" s="422" t="str">
        <f>payesh!W78</f>
        <v>1394/4/22</v>
      </c>
      <c r="X22" s="422">
        <f>payesh!W79</f>
        <v>79</v>
      </c>
      <c r="Y22" s="422" t="str">
        <f>payesh!$W$83</f>
        <v>1394/6/24</v>
      </c>
      <c r="Z22" s="422">
        <f>payesh!$W$84</f>
        <v>74</v>
      </c>
      <c r="AA22" s="422">
        <f>payesh!W86</f>
        <v>61000000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بدره</v>
      </c>
      <c r="E23" s="430" t="str">
        <f>payesh!X5</f>
        <v xml:space="preserve">زید </v>
      </c>
      <c r="F23" s="430" t="str">
        <f>payesh!X6</f>
        <v>آفتاب</v>
      </c>
      <c r="G23" s="430" t="str">
        <f>payesh!X10</f>
        <v>جاوید</v>
      </c>
      <c r="H23" s="430" t="str">
        <f>payesh!X13</f>
        <v>الهام ریزوند</v>
      </c>
      <c r="I23" s="431">
        <f>payesh!X14</f>
        <v>9186153816</v>
      </c>
      <c r="J23" s="430" t="str">
        <f>payesh!X9</f>
        <v>ترابی</v>
      </c>
      <c r="K23" s="430" t="str">
        <f>payesh!X18</f>
        <v>مرحله پ 9</v>
      </c>
      <c r="L23" s="430" t="str">
        <f>payesh!X8</f>
        <v>فعال</v>
      </c>
      <c r="M23" s="430">
        <f>payesh!X46</f>
        <v>25</v>
      </c>
      <c r="N23" s="431">
        <f>payesh!X17</f>
        <v>781850968</v>
      </c>
      <c r="O23" s="431" t="str">
        <f>payesh!X16</f>
        <v xml:space="preserve">5 ماه </v>
      </c>
      <c r="P23" s="430" t="str">
        <f>payesh!X19</f>
        <v>ریحان جوزی</v>
      </c>
      <c r="Q23" s="430" t="str">
        <f>payesh!X20</f>
        <v xml:space="preserve">سهیلا مرادخانی </v>
      </c>
      <c r="R23" s="430" t="str">
        <f>payesh!X21</f>
        <v>مرضیه حاتمی کیا</v>
      </c>
      <c r="S23" s="430">
        <f>payesh!$X$55</f>
        <v>0</v>
      </c>
      <c r="T23" s="446">
        <f>payesh!X64</f>
        <v>0</v>
      </c>
      <c r="U23" s="430">
        <f>payesh!$X$56</f>
        <v>0</v>
      </c>
      <c r="V23" s="446">
        <f>payesh!X65</f>
        <v>0</v>
      </c>
      <c r="W23" s="430">
        <f>payesh!X78</f>
        <v>0</v>
      </c>
      <c r="X23" s="430">
        <f>payesh!X79</f>
        <v>0</v>
      </c>
      <c r="Y23" s="430">
        <f>payesh!$X$83</f>
        <v>0</v>
      </c>
      <c r="Z23" s="430">
        <f>payesh!$X$84</f>
        <v>0</v>
      </c>
      <c r="AA23" s="430">
        <f>payesh!X86</f>
        <v>10500000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بدره</v>
      </c>
      <c r="E24" s="422" t="str">
        <f>payesh!Y5</f>
        <v>گله دار</v>
      </c>
      <c r="F24" s="422" t="str">
        <f>payesh!Y6</f>
        <v xml:space="preserve">نگین </v>
      </c>
      <c r="G24" s="422" t="str">
        <f>payesh!Y10</f>
        <v>جاوید</v>
      </c>
      <c r="H24" s="422" t="str">
        <f>payesh!Y13</f>
        <v>ثریا تمری</v>
      </c>
      <c r="I24" s="423">
        <f>payesh!Y14</f>
        <v>9187421851</v>
      </c>
      <c r="J24" s="422" t="str">
        <f>payesh!Y9</f>
        <v>ترابی</v>
      </c>
      <c r="K24" s="422" t="str">
        <f>payesh!Y18</f>
        <v>مرحله پ 5</v>
      </c>
      <c r="L24" s="422" t="str">
        <f>payesh!Y8</f>
        <v>فعال</v>
      </c>
      <c r="M24" s="422">
        <f>payesh!Y46</f>
        <v>29</v>
      </c>
      <c r="N24" s="423">
        <f>payesh!Y17</f>
        <v>784953132</v>
      </c>
      <c r="O24" s="423" t="str">
        <f>payesh!Y16</f>
        <v xml:space="preserve">4ماه </v>
      </c>
      <c r="P24" s="422" t="str">
        <f>payesh!Y19</f>
        <v xml:space="preserve">جیران جعفری </v>
      </c>
      <c r="Q24" s="422" t="str">
        <f>payesh!Y20</f>
        <v xml:space="preserve">سمیه سبزی </v>
      </c>
      <c r="R24" s="422" t="str">
        <f>payesh!Y21</f>
        <v xml:space="preserve">آزیتا اسمعیلی </v>
      </c>
      <c r="S24" s="422">
        <f>payesh!$Y$55</f>
        <v>0</v>
      </c>
      <c r="T24" s="445">
        <f>payesh!Y64</f>
        <v>0</v>
      </c>
      <c r="U24" s="422">
        <f>payesh!$Y$56</f>
        <v>0</v>
      </c>
      <c r="V24" s="445">
        <f>payesh!Y65</f>
        <v>0</v>
      </c>
      <c r="W24" s="422">
        <f>payesh!Y78</f>
        <v>0</v>
      </c>
      <c r="X24" s="422">
        <f>payesh!Y79</f>
        <v>0</v>
      </c>
      <c r="Y24" s="422">
        <f>payesh!$Y$83</f>
        <v>0</v>
      </c>
      <c r="Z24" s="422">
        <f>payesh!$Y$84</f>
        <v>0</v>
      </c>
      <c r="AA24" s="422">
        <f>payesh!Y86</f>
        <v>4500000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بدره</v>
      </c>
      <c r="E25" s="430" t="str">
        <f>payesh!Z5</f>
        <v xml:space="preserve">زرانگوش </v>
      </c>
      <c r="F25" s="430" t="str">
        <f>payesh!Z6</f>
        <v xml:space="preserve">صداقت </v>
      </c>
      <c r="G25" s="430" t="str">
        <f>payesh!Z10</f>
        <v>جاوید</v>
      </c>
      <c r="H25" s="430" t="str">
        <f>payesh!Z13</f>
        <v>ثریا تمری</v>
      </c>
      <c r="I25" s="431">
        <f>payesh!Z14</f>
        <v>9187421851</v>
      </c>
      <c r="J25" s="430" t="str">
        <f>payesh!Z9</f>
        <v>ترابی</v>
      </c>
      <c r="K25" s="430" t="str">
        <f>payesh!Z18</f>
        <v>مرحله پ 5</v>
      </c>
      <c r="L25" s="430" t="str">
        <f>payesh!Z8</f>
        <v>فعال</v>
      </c>
      <c r="M25" s="430">
        <f>payesh!Z46</f>
        <v>28</v>
      </c>
      <c r="N25" s="431">
        <f>payesh!Z17</f>
        <v>785047637</v>
      </c>
      <c r="O25" s="431" t="str">
        <f>payesh!Z16</f>
        <v xml:space="preserve">4ماه </v>
      </c>
      <c r="P25" s="430" t="str">
        <f>payesh!Z19</f>
        <v xml:space="preserve">الهام صیدی </v>
      </c>
      <c r="Q25" s="430" t="str">
        <f>payesh!Z20</f>
        <v xml:space="preserve">ناهید الماسی </v>
      </c>
      <c r="R25" s="430" t="str">
        <f>payesh!Z21</f>
        <v xml:space="preserve">زرین پیری </v>
      </c>
      <c r="S25" s="430">
        <f>payesh!$Z$55</f>
        <v>0</v>
      </c>
      <c r="T25" s="446">
        <f>payesh!Z64</f>
        <v>0</v>
      </c>
      <c r="U25" s="430">
        <f>payesh!$Z$56</f>
        <v>0</v>
      </c>
      <c r="V25" s="446">
        <f>payesh!Z65</f>
        <v>0</v>
      </c>
      <c r="W25" s="430">
        <f>payesh!Z78</f>
        <v>0</v>
      </c>
      <c r="X25" s="430">
        <f>payesh!Z79</f>
        <v>0</v>
      </c>
      <c r="Y25" s="430">
        <f>payesh!$Z$83</f>
        <v>0</v>
      </c>
      <c r="Z25" s="430">
        <f>payesh!$Z$84</f>
        <v>0</v>
      </c>
      <c r="AA25" s="430">
        <f>payesh!Z86</f>
        <v>8000000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بدره</v>
      </c>
      <c r="E26" s="422" t="str">
        <f>payesh!AA5</f>
        <v xml:space="preserve">تلخاب </v>
      </c>
      <c r="F26" s="422" t="str">
        <f>payesh!AA6</f>
        <v xml:space="preserve">گلاره </v>
      </c>
      <c r="G26" s="422" t="str">
        <f>payesh!AA10</f>
        <v>جاوید</v>
      </c>
      <c r="H26" s="422" t="str">
        <f>payesh!AA13</f>
        <v>ثریا تمری</v>
      </c>
      <c r="I26" s="423">
        <f>payesh!AA14</f>
        <v>9187421851</v>
      </c>
      <c r="J26" s="422" t="str">
        <f>payesh!AA9</f>
        <v>ترابی</v>
      </c>
      <c r="K26" s="422" t="str">
        <f>payesh!AA18</f>
        <v>پ2</v>
      </c>
      <c r="L26" s="422" t="str">
        <f>payesh!AA8</f>
        <v>فعال</v>
      </c>
      <c r="M26" s="422">
        <f>payesh!AA46</f>
        <v>0</v>
      </c>
      <c r="N26" s="423">
        <f>payesh!AA17</f>
        <v>784971173</v>
      </c>
      <c r="O26" s="423" t="str">
        <f>payesh!AA16</f>
        <v xml:space="preserve">3ماه </v>
      </c>
      <c r="P26" s="422" t="str">
        <f>payesh!AA19</f>
        <v xml:space="preserve">گل تاج اوهام </v>
      </c>
      <c r="Q26" s="422" t="str">
        <f>payesh!AA20</f>
        <v xml:space="preserve">آسیه روشنی </v>
      </c>
      <c r="R26" s="422" t="str">
        <f>payesh!AA21</f>
        <v xml:space="preserve">فاطمه عباسی </v>
      </c>
      <c r="S26" s="422">
        <f>payesh!$AA$55</f>
        <v>0</v>
      </c>
      <c r="T26" s="445">
        <f>payesh!AA64</f>
        <v>0</v>
      </c>
      <c r="U26" s="422">
        <f>payesh!$AA$56</f>
        <v>0</v>
      </c>
      <c r="V26" s="445">
        <f>payesh!AA65</f>
        <v>0</v>
      </c>
      <c r="W26" s="422">
        <f>payesh!AA78</f>
        <v>0</v>
      </c>
      <c r="X26" s="422">
        <f>payesh!AA79</f>
        <v>0</v>
      </c>
      <c r="Y26" s="422">
        <f>payesh!$AA$83</f>
        <v>0</v>
      </c>
      <c r="Z26" s="422">
        <f>payesh!$AA$84</f>
        <v>0</v>
      </c>
      <c r="AA26" s="422">
        <f>payesh!AA86</f>
        <v>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 xml:space="preserve">ایلام </v>
      </c>
      <c r="D27" s="430" t="str">
        <f>payesh!AB4</f>
        <v xml:space="preserve">بدره </v>
      </c>
      <c r="E27" s="430" t="str">
        <f>payesh!AB5</f>
        <v xml:space="preserve">کچ کوبان </v>
      </c>
      <c r="F27" s="430" t="str">
        <f>payesh!AB6</f>
        <v xml:space="preserve">دنیا </v>
      </c>
      <c r="G27" s="430" t="str">
        <f>payesh!AB10</f>
        <v>جاوید</v>
      </c>
      <c r="H27" s="430" t="str">
        <f>payesh!AB13</f>
        <v>ثریا تمری</v>
      </c>
      <c r="I27" s="431">
        <f>payesh!AB14</f>
        <v>9187421851</v>
      </c>
      <c r="J27" s="430" t="str">
        <f>payesh!AB9</f>
        <v>ترابی</v>
      </c>
      <c r="K27" s="430" t="str">
        <f>payesh!AB18</f>
        <v>مرحله پ 2</v>
      </c>
      <c r="L27" s="430" t="str">
        <f>payesh!AB8</f>
        <v>فعال</v>
      </c>
      <c r="M27" s="430">
        <f>payesh!AB46</f>
        <v>10</v>
      </c>
      <c r="N27" s="431">
        <f>payesh!AB17</f>
        <v>789078707</v>
      </c>
      <c r="O27" s="431" t="str">
        <f>payesh!AB16</f>
        <v xml:space="preserve">2ماه </v>
      </c>
      <c r="P27" s="430" t="str">
        <f>payesh!AB19</f>
        <v xml:space="preserve">فرحناز صفری </v>
      </c>
      <c r="Q27" s="430" t="str">
        <f>payesh!AB20</f>
        <v xml:space="preserve">مهناز شیرمحمدی </v>
      </c>
      <c r="R27" s="430" t="str">
        <f>payesh!AB21</f>
        <v xml:space="preserve">شهناز شیر محمدی </v>
      </c>
      <c r="S27" s="430">
        <f>payesh!$AB$55</f>
        <v>0</v>
      </c>
      <c r="T27" s="446">
        <f>payesh!AB64</f>
        <v>0</v>
      </c>
      <c r="U27" s="430">
        <f>payesh!$AB$56</f>
        <v>0</v>
      </c>
      <c r="V27" s="446">
        <f>payesh!AB65</f>
        <v>0</v>
      </c>
      <c r="W27" s="430">
        <f>payesh!AB78</f>
        <v>0</v>
      </c>
      <c r="X27" s="430">
        <f>payesh!AB79</f>
        <v>0</v>
      </c>
      <c r="Y27" s="430">
        <f>payesh!$AB$83</f>
        <v>0</v>
      </c>
      <c r="Z27" s="430">
        <f>payesh!$AB$84</f>
        <v>0</v>
      </c>
      <c r="AA27" s="430">
        <f>payesh!AB86</f>
        <v>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f>payesh!AC3</f>
        <v>0</v>
      </c>
      <c r="D28" s="422">
        <f>payesh!AC4</f>
        <v>0</v>
      </c>
      <c r="E28" s="422">
        <f>payesh!AC5</f>
        <v>0</v>
      </c>
      <c r="F28" s="422">
        <f>payesh!AC6</f>
        <v>0</v>
      </c>
      <c r="G28" s="422">
        <f>payesh!AC10</f>
        <v>0</v>
      </c>
      <c r="H28" s="422">
        <f>payesh!AC13</f>
        <v>0</v>
      </c>
      <c r="I28" s="423">
        <f>payesh!AC14</f>
        <v>0</v>
      </c>
      <c r="J28" s="422">
        <f>payesh!AC9</f>
        <v>0</v>
      </c>
      <c r="K28" s="422">
        <f>payesh!AC18</f>
        <v>0</v>
      </c>
      <c r="L28" s="422">
        <f>payesh!AC8</f>
        <v>0</v>
      </c>
      <c r="M28" s="422">
        <f>payesh!AC46</f>
        <v>0</v>
      </c>
      <c r="N28" s="423">
        <f>payesh!AC17</f>
        <v>0</v>
      </c>
      <c r="O28" s="423">
        <f>payesh!AC16</f>
        <v>0</v>
      </c>
      <c r="P28" s="422">
        <f>payesh!AC19</f>
        <v>0</v>
      </c>
      <c r="Q28" s="422">
        <f>payesh!AC20</f>
        <v>0</v>
      </c>
      <c r="R28" s="422">
        <f>payesh!AC21</f>
        <v>0</v>
      </c>
      <c r="S28" s="422">
        <f>payesh!$AC$55</f>
        <v>0</v>
      </c>
      <c r="T28" s="445">
        <f>payesh!AC64</f>
        <v>0</v>
      </c>
      <c r="U28" s="422">
        <f>payesh!$AC$56</f>
        <v>0</v>
      </c>
      <c r="V28" s="445">
        <f>payesh!AC65</f>
        <v>0</v>
      </c>
      <c r="W28" s="422">
        <f>payesh!AC78</f>
        <v>0</v>
      </c>
      <c r="X28" s="422">
        <f>payesh!AC79</f>
        <v>0</v>
      </c>
      <c r="Y28" s="422">
        <f>payesh!$AC$83</f>
        <v>0</v>
      </c>
      <c r="Z28" s="422">
        <f>payesh!$AC$84</f>
        <v>0</v>
      </c>
      <c r="AA28" s="422">
        <f>payesh!AC86</f>
        <v>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f>payesh!AD3</f>
        <v>0</v>
      </c>
      <c r="D29" s="430">
        <f>payesh!AD4</f>
        <v>0</v>
      </c>
      <c r="E29" s="430">
        <f>payesh!AD5</f>
        <v>0</v>
      </c>
      <c r="F29" s="430">
        <f>payesh!AD6</f>
        <v>0</v>
      </c>
      <c r="G29" s="430">
        <f>payesh!AD10</f>
        <v>0</v>
      </c>
      <c r="H29" s="430">
        <f>payesh!AD13</f>
        <v>0</v>
      </c>
      <c r="I29" s="431">
        <f>payesh!AD14</f>
        <v>0</v>
      </c>
      <c r="J29" s="430">
        <f>payesh!AD9</f>
        <v>0</v>
      </c>
      <c r="K29" s="430">
        <f>payesh!AD18</f>
        <v>0</v>
      </c>
      <c r="L29" s="430">
        <f>payesh!AD8</f>
        <v>0</v>
      </c>
      <c r="M29" s="430">
        <f>payesh!AD46</f>
        <v>0</v>
      </c>
      <c r="N29" s="431">
        <f>payesh!AD17</f>
        <v>0</v>
      </c>
      <c r="O29" s="431">
        <f>payesh!AD16</f>
        <v>0</v>
      </c>
      <c r="P29" s="430">
        <f>payesh!AD19</f>
        <v>0</v>
      </c>
      <c r="Q29" s="430">
        <f>payesh!AD20</f>
        <v>0</v>
      </c>
      <c r="R29" s="430">
        <f>payesh!AD21</f>
        <v>0</v>
      </c>
      <c r="S29" s="430">
        <f>payesh!$AD$55</f>
        <v>0</v>
      </c>
      <c r="T29" s="446">
        <f>payesh!AD64</f>
        <v>0</v>
      </c>
      <c r="U29" s="430">
        <f>payesh!$AD$56</f>
        <v>0</v>
      </c>
      <c r="V29" s="446">
        <f>payesh!AD65</f>
        <v>0</v>
      </c>
      <c r="W29" s="430">
        <f>payesh!AD78</f>
        <v>0</v>
      </c>
      <c r="X29" s="430">
        <f>payesh!AD79</f>
        <v>0</v>
      </c>
      <c r="Y29" s="430">
        <f>payesh!$AD$83</f>
        <v>0</v>
      </c>
      <c r="Z29" s="430">
        <f>payesh!$AD$84</f>
        <v>0</v>
      </c>
      <c r="AA29" s="430">
        <f>payesh!AD86</f>
        <v>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f>payesh!AE3</f>
        <v>0</v>
      </c>
      <c r="D30" s="422">
        <f>payesh!AE4</f>
        <v>0</v>
      </c>
      <c r="E30" s="422">
        <f>payesh!AE5</f>
        <v>0</v>
      </c>
      <c r="F30" s="422">
        <f>payesh!AE6</f>
        <v>0</v>
      </c>
      <c r="G30" s="422">
        <f>payesh!AE10</f>
        <v>0</v>
      </c>
      <c r="H30" s="422">
        <f>payesh!AE13</f>
        <v>0</v>
      </c>
      <c r="I30" s="423">
        <f>payesh!AE14</f>
        <v>0</v>
      </c>
      <c r="J30" s="422">
        <f>payesh!AE9</f>
        <v>0</v>
      </c>
      <c r="K30" s="422">
        <f>payesh!AE18</f>
        <v>0</v>
      </c>
      <c r="L30" s="422">
        <f>payesh!AE8</f>
        <v>0</v>
      </c>
      <c r="M30" s="422">
        <f>payesh!AE46</f>
        <v>0</v>
      </c>
      <c r="N30" s="423">
        <f>payesh!AE17</f>
        <v>0</v>
      </c>
      <c r="O30" s="423">
        <f>payesh!AE16</f>
        <v>0</v>
      </c>
      <c r="P30" s="422">
        <f>payesh!AE19</f>
        <v>0</v>
      </c>
      <c r="Q30" s="422">
        <f>payesh!AE20</f>
        <v>0</v>
      </c>
      <c r="R30" s="422">
        <f>payesh!AE21</f>
        <v>0</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f>payesh!AF3</f>
        <v>0</v>
      </c>
      <c r="D31" s="430">
        <f>payesh!AF4</f>
        <v>0</v>
      </c>
      <c r="E31" s="430">
        <f>payesh!AF5</f>
        <v>0</v>
      </c>
      <c r="F31" s="430">
        <f>payesh!AF6</f>
        <v>0</v>
      </c>
      <c r="G31" s="430">
        <f>payesh!AF10</f>
        <v>0</v>
      </c>
      <c r="H31" s="430">
        <f>payesh!AF13</f>
        <v>0</v>
      </c>
      <c r="I31" s="431">
        <f>payesh!AF14</f>
        <v>0</v>
      </c>
      <c r="J31" s="430">
        <f>payesh!AF9</f>
        <v>0</v>
      </c>
      <c r="K31" s="430">
        <f>payesh!AF18</f>
        <v>0</v>
      </c>
      <c r="L31" s="430">
        <f>payesh!AF8</f>
        <v>0</v>
      </c>
      <c r="M31" s="430">
        <f>payesh!AF46</f>
        <v>0</v>
      </c>
      <c r="N31" s="431">
        <f>payesh!AF17</f>
        <v>0</v>
      </c>
      <c r="O31" s="431">
        <f>payesh!AF16</f>
        <v>0</v>
      </c>
      <c r="P31" s="430">
        <f>payesh!AF19</f>
        <v>0</v>
      </c>
      <c r="Q31" s="430">
        <f>payesh!AF20</f>
        <v>0</v>
      </c>
      <c r="R31" s="430">
        <f>payesh!AF21</f>
        <v>0</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f>payesh!AG3</f>
        <v>0</v>
      </c>
      <c r="D32" s="422">
        <f>payesh!AG4</f>
        <v>0</v>
      </c>
      <c r="E32" s="422">
        <f>payesh!AG5</f>
        <v>0</v>
      </c>
      <c r="F32" s="422">
        <f>payesh!AG6</f>
        <v>0</v>
      </c>
      <c r="G32" s="422">
        <f>payesh!AG10</f>
        <v>0</v>
      </c>
      <c r="H32" s="422">
        <f>payesh!AG13</f>
        <v>0</v>
      </c>
      <c r="I32" s="423">
        <f>payesh!AG14</f>
        <v>0</v>
      </c>
      <c r="J32" s="422">
        <f>payesh!AG9</f>
        <v>0</v>
      </c>
      <c r="K32" s="422">
        <f>payesh!AG18</f>
        <v>0</v>
      </c>
      <c r="L32" s="422">
        <f>payesh!AG8</f>
        <v>0</v>
      </c>
      <c r="M32" s="422">
        <f>payesh!AG46</f>
        <v>0</v>
      </c>
      <c r="N32" s="423">
        <f>payesh!AG17</f>
        <v>0</v>
      </c>
      <c r="O32" s="423">
        <f>payesh!AG16</f>
        <v>0</v>
      </c>
      <c r="P32" s="422">
        <f>payesh!AG19</f>
        <v>0</v>
      </c>
      <c r="Q32" s="422">
        <f>payesh!AG20</f>
        <v>0</v>
      </c>
      <c r="R32" s="422">
        <f>payesh!AG21</f>
        <v>0</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f>payesh!AH3</f>
        <v>0</v>
      </c>
      <c r="D33" s="430">
        <f>payesh!AH4</f>
        <v>0</v>
      </c>
      <c r="E33" s="430">
        <f>payesh!AH5</f>
        <v>0</v>
      </c>
      <c r="F33" s="430">
        <f>payesh!AH6</f>
        <v>0</v>
      </c>
      <c r="G33" s="430">
        <f>payesh!AH10</f>
        <v>0</v>
      </c>
      <c r="H33" s="430">
        <f>payesh!AH13</f>
        <v>0</v>
      </c>
      <c r="I33" s="431">
        <f>payesh!AH14</f>
        <v>0</v>
      </c>
      <c r="J33" s="430">
        <f>payesh!AH9</f>
        <v>0</v>
      </c>
      <c r="K33" s="430">
        <f>payesh!AH18</f>
        <v>0</v>
      </c>
      <c r="L33" s="430">
        <f>payesh!AH8</f>
        <v>0</v>
      </c>
      <c r="M33" s="430">
        <f>payesh!AH46</f>
        <v>0</v>
      </c>
      <c r="N33" s="431">
        <f>payesh!AH17</f>
        <v>0</v>
      </c>
      <c r="O33" s="431">
        <f>payesh!AH16</f>
        <v>0</v>
      </c>
      <c r="P33" s="430">
        <f>payesh!AH19</f>
        <v>0</v>
      </c>
      <c r="Q33" s="430">
        <f>payesh!AH20</f>
        <v>0</v>
      </c>
      <c r="R33" s="430">
        <f>payesh!AH21</f>
        <v>0</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f>payesh!AI3</f>
        <v>0</v>
      </c>
      <c r="D34" s="422">
        <f>payesh!AI4</f>
        <v>0</v>
      </c>
      <c r="E34" s="422">
        <f>payesh!AI5</f>
        <v>0</v>
      </c>
      <c r="F34" s="422">
        <f>payesh!AI6</f>
        <v>0</v>
      </c>
      <c r="G34" s="422">
        <f>payesh!AI10</f>
        <v>0</v>
      </c>
      <c r="H34" s="422">
        <f>payesh!AI13</f>
        <v>0</v>
      </c>
      <c r="I34" s="423">
        <f>payesh!AI14</f>
        <v>0</v>
      </c>
      <c r="J34" s="422">
        <f>payesh!AI9</f>
        <v>0</v>
      </c>
      <c r="K34" s="422">
        <f>payesh!AI18</f>
        <v>0</v>
      </c>
      <c r="L34" s="422">
        <f>payesh!AI8</f>
        <v>0</v>
      </c>
      <c r="M34" s="422">
        <f>payesh!AI46</f>
        <v>0</v>
      </c>
      <c r="N34" s="423">
        <f>payesh!AI17</f>
        <v>0</v>
      </c>
      <c r="O34" s="423">
        <f>payesh!AI16</f>
        <v>0</v>
      </c>
      <c r="P34" s="422">
        <f>payesh!AI19</f>
        <v>0</v>
      </c>
      <c r="Q34" s="422">
        <f>payesh!AI20</f>
        <v>0</v>
      </c>
      <c r="R34" s="422">
        <f>payesh!AI21</f>
        <v>0</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K8j+lgSDfGhhu/FuZL8HG2kLtLLruZx76LQBp+0hJ8/gWA3NbHsTLBM+FTbkNdkG+CEGKP3kN+MGBd7V4nxBwg==" saltValue="nbw/kUATxANwPUL15U1Oz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G13" sqref="G13"/>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0.99999999999999956</v>
      </c>
      <c r="F3" s="90"/>
    </row>
    <row r="4" spans="2:6" ht="15" customHeight="1" x14ac:dyDescent="0.25">
      <c r="B4" s="663"/>
      <c r="C4" s="664"/>
      <c r="D4" s="113" t="s">
        <v>92</v>
      </c>
      <c r="E4" s="139">
        <f>SUMPRODUCT((payesh!E11:ED11&lt;&gt;"")/COUNTIF(payesh!E11:ED11,payesh!E11:ED11&amp;""))</f>
        <v>0.99999999999999956</v>
      </c>
      <c r="F4" s="90"/>
    </row>
    <row r="5" spans="2:6" ht="15" customHeight="1" thickBot="1" x14ac:dyDescent="0.3">
      <c r="B5" s="665"/>
      <c r="C5" s="666"/>
      <c r="D5" s="114" t="s">
        <v>175</v>
      </c>
      <c r="E5" s="140">
        <f>SUMPRODUCT((payesh!E13:ED13&lt;&gt;"")/COUNTIF(payesh!E13:ED13,payesh!E13:ED13&amp;""))</f>
        <v>4.0000000000000009</v>
      </c>
      <c r="F5" s="137"/>
    </row>
    <row r="6" spans="2:6" ht="15" customHeight="1" x14ac:dyDescent="0.25">
      <c r="B6" s="667" t="s">
        <v>11</v>
      </c>
      <c r="C6" s="668"/>
      <c r="D6" s="115" t="s">
        <v>176</v>
      </c>
      <c r="E6" s="141">
        <f>SUMPRODUCT((payesh!E4:ED4&lt;&gt;"")/COUNTIF(payesh!E4:ED4,payesh!E4:ED4&amp;""))</f>
        <v>1.9999999999999996</v>
      </c>
      <c r="F6" s="137"/>
    </row>
    <row r="7" spans="2:6" ht="15" customHeight="1" x14ac:dyDescent="0.25">
      <c r="B7" s="669"/>
      <c r="C7" s="670"/>
      <c r="D7" s="115" t="s">
        <v>93</v>
      </c>
      <c r="E7" s="142">
        <f>SUMPRODUCT((payesh!E5:ED5&lt;&gt;"")/COUNTIF(payesh!E5:ED5,payesh!E5:ED5&amp;""))</f>
        <v>12.000000000000002</v>
      </c>
      <c r="F7" s="90"/>
    </row>
    <row r="8" spans="2:6" ht="15" customHeight="1" x14ac:dyDescent="0.25">
      <c r="B8" s="669"/>
      <c r="C8" s="670"/>
      <c r="D8" s="116" t="s">
        <v>177</v>
      </c>
      <c r="E8" s="142">
        <v>0</v>
      </c>
      <c r="F8" s="137"/>
    </row>
    <row r="9" spans="2:6" ht="15" customHeight="1" x14ac:dyDescent="0.25">
      <c r="B9" s="669"/>
      <c r="C9" s="670"/>
      <c r="D9" s="116" t="s">
        <v>94</v>
      </c>
      <c r="E9" s="142">
        <f>COUNT(payesh!E22:ED22)</f>
        <v>24</v>
      </c>
      <c r="F9" s="90"/>
    </row>
    <row r="10" spans="2:6" ht="15" customHeight="1" x14ac:dyDescent="0.25">
      <c r="B10" s="669"/>
      <c r="C10" s="670"/>
      <c r="D10" s="116" t="s">
        <v>178</v>
      </c>
      <c r="E10" s="142">
        <f>SUM(payesh!E22:ED22)</f>
        <v>374</v>
      </c>
      <c r="F10" s="137"/>
    </row>
    <row r="11" spans="2:6" ht="15" customHeight="1" x14ac:dyDescent="0.25">
      <c r="B11" s="669"/>
      <c r="C11" s="670"/>
      <c r="D11" s="116" t="s">
        <v>95</v>
      </c>
      <c r="E11" s="142">
        <f>E10/E9</f>
        <v>15.583333333333334</v>
      </c>
      <c r="F11" s="137"/>
    </row>
    <row r="12" spans="2:6" ht="15" customHeight="1" x14ac:dyDescent="0.25">
      <c r="B12" s="669"/>
      <c r="C12" s="670"/>
      <c r="D12" s="116" t="s">
        <v>1</v>
      </c>
      <c r="E12" s="142">
        <f>SUM(payesh!E23:ED23)</f>
        <v>358</v>
      </c>
      <c r="F12" s="137"/>
    </row>
    <row r="13" spans="2:6" ht="15" customHeight="1" x14ac:dyDescent="0.25">
      <c r="B13" s="669"/>
      <c r="C13" s="670"/>
      <c r="D13" s="116" t="s">
        <v>3</v>
      </c>
      <c r="E13" s="143">
        <f>(E12*100)/E10</f>
        <v>95.721925133689837</v>
      </c>
      <c r="F13" s="90"/>
    </row>
    <row r="14" spans="2:6" ht="15" customHeight="1" x14ac:dyDescent="0.25">
      <c r="B14" s="669"/>
      <c r="C14" s="670"/>
      <c r="D14" s="116" t="s">
        <v>96</v>
      </c>
      <c r="E14" s="142">
        <f>SUM(payesh!E26:ED26)</f>
        <v>18</v>
      </c>
      <c r="F14" s="137"/>
    </row>
    <row r="15" spans="2:6" ht="16.5" customHeight="1" x14ac:dyDescent="0.25">
      <c r="B15" s="669"/>
      <c r="C15" s="670"/>
      <c r="D15" s="116" t="s">
        <v>179</v>
      </c>
      <c r="E15" s="143">
        <f>(E14*100)/E12</f>
        <v>5.027932960893855</v>
      </c>
      <c r="F15" s="90"/>
    </row>
    <row r="16" spans="2:6" ht="15" customHeight="1" thickBot="1" x14ac:dyDescent="0.3">
      <c r="B16" s="671"/>
      <c r="C16" s="672"/>
      <c r="D16" s="116" t="s">
        <v>180</v>
      </c>
      <c r="E16" s="144">
        <f>AVERAGE(payesh!E29:ED29)</f>
        <v>38.541666666666664</v>
      </c>
      <c r="F16" s="137"/>
    </row>
    <row r="17" spans="2:6" ht="15.75" customHeight="1" x14ac:dyDescent="0.25">
      <c r="B17" s="673" t="s">
        <v>181</v>
      </c>
      <c r="C17" s="674"/>
      <c r="D17" s="117" t="s">
        <v>182</v>
      </c>
      <c r="E17" s="145">
        <f>SUM(payesh!E62:ED62)/1000</f>
        <v>1071959.8500000001</v>
      </c>
      <c r="F17" s="90"/>
    </row>
    <row r="18" spans="2:6" ht="14.25" customHeight="1" x14ac:dyDescent="0.25">
      <c r="B18" s="675"/>
      <c r="C18" s="676"/>
      <c r="D18" s="118" t="s">
        <v>183</v>
      </c>
      <c r="E18" s="146">
        <f>SUM(payesh!E68:ED68)</f>
        <v>507</v>
      </c>
      <c r="F18" s="137"/>
    </row>
    <row r="19" spans="2:6" ht="14.25" customHeight="1" x14ac:dyDescent="0.25">
      <c r="B19" s="675"/>
      <c r="C19" s="676"/>
      <c r="D19" s="118" t="s">
        <v>184</v>
      </c>
      <c r="E19" s="146">
        <f>SUM(payesh!E67:ED67)/1000</f>
        <v>2951020</v>
      </c>
      <c r="F19" s="90"/>
    </row>
    <row r="20" spans="2:6" ht="14.25" customHeight="1" x14ac:dyDescent="0.25">
      <c r="B20" s="675"/>
      <c r="C20" s="676"/>
      <c r="D20" s="118" t="s">
        <v>97</v>
      </c>
      <c r="E20" s="146">
        <f>E19/E18</f>
        <v>5820.5522682445762</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0.99999999999999956</v>
      </c>
      <c r="F22" s="137"/>
    </row>
    <row r="23" spans="2:6" ht="14.25" customHeight="1" thickBot="1" x14ac:dyDescent="0.3">
      <c r="B23" s="679"/>
      <c r="C23" s="683"/>
      <c r="D23" s="121" t="s">
        <v>100</v>
      </c>
      <c r="E23" s="416">
        <f>COUNT(payesh!E84:ED84)</f>
        <v>14</v>
      </c>
      <c r="F23" s="90"/>
    </row>
    <row r="24" spans="2:6" ht="14.25" customHeight="1" x14ac:dyDescent="0.25">
      <c r="B24" s="680"/>
      <c r="C24" s="684" t="s">
        <v>186</v>
      </c>
      <c r="D24" s="122" t="s">
        <v>187</v>
      </c>
      <c r="E24" s="414">
        <f>COUNT(payesh!E86:ED86)</f>
        <v>22</v>
      </c>
      <c r="F24" s="137"/>
    </row>
    <row r="25" spans="2:6" ht="14.25" customHeight="1" x14ac:dyDescent="0.25">
      <c r="B25" s="680"/>
      <c r="C25" s="684"/>
      <c r="D25" s="123" t="s">
        <v>188</v>
      </c>
      <c r="E25" s="148">
        <f>SUM(payesh!E86:ED86)/1000</f>
        <v>2951020</v>
      </c>
      <c r="F25" s="90"/>
    </row>
    <row r="26" spans="2:6" ht="14.25" customHeight="1" x14ac:dyDescent="0.25">
      <c r="B26" s="680"/>
      <c r="C26" s="684"/>
      <c r="D26" s="123" t="s">
        <v>101</v>
      </c>
      <c r="E26" s="148">
        <f>AVERAGE(payesh!E89:ED89)</f>
        <v>20.368421052631579</v>
      </c>
      <c r="F26" s="137"/>
    </row>
    <row r="27" spans="2:6" ht="28.5" x14ac:dyDescent="0.25">
      <c r="B27" s="680"/>
      <c r="C27" s="684" t="s">
        <v>186</v>
      </c>
      <c r="D27" s="123" t="s">
        <v>102</v>
      </c>
      <c r="E27" s="148">
        <f>AVERAGE(payesh!E90:ED90)</f>
        <v>23.368421052631579</v>
      </c>
    </row>
    <row r="28" spans="2:6" x14ac:dyDescent="0.25">
      <c r="B28" s="680"/>
      <c r="C28" s="684"/>
      <c r="D28" s="123" t="s">
        <v>103</v>
      </c>
      <c r="E28" s="148">
        <f>SUM(payesh!E91:ED91)</f>
        <v>324</v>
      </c>
    </row>
    <row r="29" spans="2:6" x14ac:dyDescent="0.25">
      <c r="B29" s="680"/>
      <c r="C29" s="684"/>
      <c r="D29" s="123" t="s">
        <v>104</v>
      </c>
      <c r="E29" s="149">
        <f>E25/E28</f>
        <v>9108.0864197530864</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1</v>
      </c>
    </row>
    <row r="32" spans="2:6" x14ac:dyDescent="0.25">
      <c r="B32" s="680"/>
      <c r="C32" s="684"/>
      <c r="D32" s="123" t="s">
        <v>188</v>
      </c>
      <c r="E32" s="148">
        <f>SUM(payesh!E99:ED99)/1000</f>
        <v>335000</v>
      </c>
    </row>
    <row r="33" spans="2:14" x14ac:dyDescent="0.25">
      <c r="B33" s="680"/>
      <c r="C33" s="684"/>
      <c r="D33" s="123" t="s">
        <v>191</v>
      </c>
      <c r="E33" s="148">
        <f>AVERAGE(payesh!E102:ED102)</f>
        <v>100</v>
      </c>
    </row>
    <row r="34" spans="2:14" ht="28.5" x14ac:dyDescent="0.25">
      <c r="B34" s="680"/>
      <c r="C34" s="684" t="s">
        <v>189</v>
      </c>
      <c r="D34" s="123" t="s">
        <v>102</v>
      </c>
      <c r="E34" s="148">
        <f>AVERAGE(payesh!E103:ED103)</f>
        <v>24</v>
      </c>
    </row>
    <row r="35" spans="2:14" x14ac:dyDescent="0.25">
      <c r="B35" s="680"/>
      <c r="C35" s="684"/>
      <c r="D35" s="123" t="s">
        <v>192</v>
      </c>
      <c r="E35" s="148">
        <f>SUM(payesh!E104:ED104)</f>
        <v>16</v>
      </c>
      <c r="N35" s="151"/>
    </row>
    <row r="36" spans="2:14" x14ac:dyDescent="0.25">
      <c r="B36" s="680"/>
      <c r="C36" s="684"/>
      <c r="D36" s="123" t="s">
        <v>193</v>
      </c>
      <c r="E36" s="149">
        <f>E32/E35</f>
        <v>20937.5</v>
      </c>
    </row>
    <row r="37" spans="2:14" ht="19.5" thickBot="1" x14ac:dyDescent="0.3">
      <c r="B37" s="680"/>
      <c r="C37" s="685"/>
      <c r="D37" s="125" t="s">
        <v>105</v>
      </c>
      <c r="E37" s="150">
        <f>AVERAGE(payesh!E140:ED140)</f>
        <v>100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3286020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algorithmName="SHA-512" hashValue="vJHtEWlrf9KGs/8Exd9cog50YPqoq3/SHPQg4+T9WpFAJEb0PC6a8SkSeMoeCYSO2aKl1IYXdueuAczGaY3V2w==" saltValue="RqwljhKt2wGSMgAGHIJw+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XK5G58dOTcmEpIE83Qn/+3TuDGNS0L0v8/Q0a10mb/g3XoQOREzePcvZEm3Rth0SU2mcZ3GijngE4oL8pvy5ZA==" saltValue="r/T8yf4OIEs9rYod7+gksA=="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بدره</v>
      </c>
      <c r="G5" s="417" t="str">
        <f>SHG!E4</f>
        <v>شهرک ولیعصر</v>
      </c>
      <c r="H5" s="418" t="str">
        <f>payesh!E15</f>
        <v>1392/12/1</v>
      </c>
      <c r="I5" s="417" t="str">
        <f>SHG!F4</f>
        <v>گل مریم</v>
      </c>
      <c r="J5" s="419"/>
      <c r="K5" s="417">
        <f>payesh!E22</f>
        <v>15</v>
      </c>
      <c r="L5" s="417" t="str">
        <f>SHG!P4</f>
        <v>لیلا صفری</v>
      </c>
      <c r="M5" s="417" t="str">
        <f>SHG!Q4</f>
        <v>زیبا صفری</v>
      </c>
      <c r="N5" s="417" t="str">
        <f>SHG!R4</f>
        <v>مرضیه نورنیایی</v>
      </c>
      <c r="O5" s="418">
        <f>SHG!N4</f>
        <v>741097271</v>
      </c>
      <c r="P5" s="417">
        <f>payesh!E62</f>
        <v>83750000</v>
      </c>
      <c r="Q5" s="420">
        <f>payesh!E82</f>
        <v>235000000</v>
      </c>
    </row>
    <row r="6" spans="1:17" ht="18.75" thickBot="1" x14ac:dyDescent="0.45">
      <c r="A6" s="164" t="s">
        <v>231</v>
      </c>
      <c r="B6" s="167">
        <f>COUNTIF(J5:J134,"اعتبارسنجی شده")</f>
        <v>0</v>
      </c>
      <c r="D6" s="427">
        <f>SHG!B5</f>
        <v>2</v>
      </c>
      <c r="E6" s="429" t="str">
        <f>SHG!C5</f>
        <v>ایلام</v>
      </c>
      <c r="F6" s="430" t="str">
        <f>SHG!D5</f>
        <v>بدره</v>
      </c>
      <c r="G6" s="430" t="str">
        <f>SHG!E5</f>
        <v>شهرک ولیعصر</v>
      </c>
      <c r="H6" s="431" t="str">
        <f>payesh!F15</f>
        <v>1392/12/13</v>
      </c>
      <c r="I6" s="430" t="str">
        <f>SHG!F5</f>
        <v>باران</v>
      </c>
      <c r="J6" s="432"/>
      <c r="K6" s="430">
        <f>payesh!F22</f>
        <v>16</v>
      </c>
      <c r="L6" s="430" t="str">
        <f>SHG!P5</f>
        <v>رعناصفری</v>
      </c>
      <c r="M6" s="430" t="str">
        <f>SHG!Q5</f>
        <v>مریم رضایی</v>
      </c>
      <c r="N6" s="430" t="str">
        <f>SHG!R5</f>
        <v>اسماءداراخانی</v>
      </c>
      <c r="O6" s="431">
        <f>SHG!N5</f>
        <v>741098048</v>
      </c>
      <c r="P6" s="430">
        <f>payesh!F62</f>
        <v>78543875</v>
      </c>
      <c r="Q6" s="433">
        <f>payesh!F82</f>
        <v>582500000</v>
      </c>
    </row>
    <row r="7" spans="1:17" ht="18.75" thickBot="1" x14ac:dyDescent="0.45">
      <c r="A7" s="165" t="s">
        <v>232</v>
      </c>
      <c r="B7" s="168">
        <f>COUNTIF(J5:J134,"مراحل بانکی")</f>
        <v>0</v>
      </c>
      <c r="D7" s="434">
        <f>SHG!B6</f>
        <v>3</v>
      </c>
      <c r="E7" s="428" t="str">
        <f>SHG!C6</f>
        <v>ایلام</v>
      </c>
      <c r="F7" s="422" t="str">
        <f>SHG!D6</f>
        <v>بدره</v>
      </c>
      <c r="G7" s="422" t="str">
        <f>SHG!E6</f>
        <v>بانهلان</v>
      </c>
      <c r="H7" s="423" t="str">
        <f>payesh!G15</f>
        <v>1393/4/17</v>
      </c>
      <c r="I7" s="422" t="str">
        <f>SHG!F6</f>
        <v>همدلان</v>
      </c>
      <c r="J7" s="424"/>
      <c r="K7" s="422">
        <f>payesh!G22</f>
        <v>19</v>
      </c>
      <c r="L7" s="422" t="str">
        <f>SHG!P6</f>
        <v>تکتم رنجبر</v>
      </c>
      <c r="M7" s="422" t="str">
        <f>SHG!Q6</f>
        <v>پریسا حیدری</v>
      </c>
      <c r="N7" s="422" t="str">
        <f>SHG!R6</f>
        <v>رضوان حیدری</v>
      </c>
      <c r="O7" s="423">
        <f>SHG!N6</f>
        <v>741092228</v>
      </c>
      <c r="P7" s="422">
        <f>payesh!G62</f>
        <v>74643024</v>
      </c>
      <c r="Q7" s="425">
        <f>payesh!G82</f>
        <v>226900000</v>
      </c>
    </row>
    <row r="8" spans="1:17" ht="18.75" thickBot="1" x14ac:dyDescent="0.45">
      <c r="A8" s="164" t="s">
        <v>233</v>
      </c>
      <c r="B8" s="167">
        <f>COUNTIF(J5:J134,"دریافت وام بانکی")</f>
        <v>0</v>
      </c>
      <c r="D8" s="427">
        <f>SHG!B7</f>
        <v>4</v>
      </c>
      <c r="E8" s="429" t="str">
        <f>SHG!C7</f>
        <v>ایلام</v>
      </c>
      <c r="F8" s="430" t="str">
        <f>SHG!D7</f>
        <v>بدره</v>
      </c>
      <c r="G8" s="430" t="str">
        <f>SHG!E7</f>
        <v>بانهلان</v>
      </c>
      <c r="H8" s="431" t="str">
        <f>payesh!H15</f>
        <v>1393/4/18</v>
      </c>
      <c r="I8" s="430" t="str">
        <f>SHG!F7</f>
        <v>ارمیتا</v>
      </c>
      <c r="J8" s="432"/>
      <c r="K8" s="430">
        <f>payesh!H22</f>
        <v>14</v>
      </c>
      <c r="L8" s="430" t="str">
        <f>SHG!P7</f>
        <v xml:space="preserve">پرنیا وحید </v>
      </c>
      <c r="M8" s="430" t="str">
        <f>SHG!Q7</f>
        <v xml:space="preserve">فاطمه علیزاده </v>
      </c>
      <c r="N8" s="430" t="str">
        <f>SHG!R7</f>
        <v xml:space="preserve"> مرادیان</v>
      </c>
      <c r="O8" s="431">
        <f>SHG!N7</f>
        <v>789892286</v>
      </c>
      <c r="P8" s="430">
        <f>payesh!H62</f>
        <v>53417217</v>
      </c>
      <c r="Q8" s="433">
        <f>payesh!H82</f>
        <v>201500000</v>
      </c>
    </row>
    <row r="9" spans="1:17" ht="18.75" thickBot="1" x14ac:dyDescent="0.45">
      <c r="A9" s="166" t="s">
        <v>106</v>
      </c>
      <c r="B9" s="163">
        <f>SUM(B4:B8)</f>
        <v>0</v>
      </c>
      <c r="D9" s="434">
        <f>SHG!B8</f>
        <v>5</v>
      </c>
      <c r="E9" s="428" t="str">
        <f>SHG!C8</f>
        <v>ایلام</v>
      </c>
      <c r="F9" s="422" t="str">
        <f>SHG!D8</f>
        <v>بدره</v>
      </c>
      <c r="G9" s="422" t="str">
        <f>SHG!E8</f>
        <v>شهرک ولیعصر</v>
      </c>
      <c r="H9" s="423" t="str">
        <f>payesh!I15</f>
        <v>1393/4/16</v>
      </c>
      <c r="I9" s="422" t="str">
        <f>SHG!F8</f>
        <v>شیوا</v>
      </c>
      <c r="J9" s="424"/>
      <c r="K9" s="422">
        <f>payesh!I22</f>
        <v>14</v>
      </c>
      <c r="L9" s="422" t="str">
        <f>SHG!P8</f>
        <v>شهناز خیرا  لهی</v>
      </c>
      <c r="M9" s="422" t="str">
        <f>SHG!Q8</f>
        <v>ناهید رضائیان</v>
      </c>
      <c r="N9" s="422" t="str">
        <f>SHG!R8</f>
        <v>فردوس انصاری</v>
      </c>
      <c r="O9" s="423">
        <f>SHG!N8</f>
        <v>741088290</v>
      </c>
      <c r="P9" s="422">
        <f>payesh!I62</f>
        <v>44925498</v>
      </c>
      <c r="Q9" s="425">
        <f>payesh!I82</f>
        <v>159000000</v>
      </c>
    </row>
    <row r="10" spans="1:17" ht="18.75" thickBot="1" x14ac:dyDescent="0.45">
      <c r="D10" s="427">
        <f>SHG!B9</f>
        <v>6</v>
      </c>
      <c r="E10" s="429" t="str">
        <f>SHG!C9</f>
        <v>ایلام</v>
      </c>
      <c r="F10" s="430" t="str">
        <f>SHG!D9</f>
        <v>بدره</v>
      </c>
      <c r="G10" s="430" t="str">
        <f>SHG!E9</f>
        <v>شهرک ولی عصر</v>
      </c>
      <c r="H10" s="431">
        <f>payesh!J15</f>
        <v>0</v>
      </c>
      <c r="I10" s="430" t="str">
        <f>SHG!F9</f>
        <v>میثاق</v>
      </c>
      <c r="J10" s="432"/>
      <c r="K10" s="430">
        <f>payesh!J22</f>
        <v>17</v>
      </c>
      <c r="L10" s="430" t="str">
        <f>SHG!P9</f>
        <v>فرشته اسفرم</v>
      </c>
      <c r="M10" s="430" t="str">
        <f>SHG!Q9</f>
        <v>حسین کیهانیان</v>
      </c>
      <c r="N10" s="430" t="str">
        <f>SHG!R9</f>
        <v>دلبرمامی</v>
      </c>
      <c r="O10" s="431">
        <f>SHG!N9</f>
        <v>741056631</v>
      </c>
      <c r="P10" s="430">
        <f>payesh!J62</f>
        <v>43131872</v>
      </c>
      <c r="Q10" s="433">
        <f>payesh!J82</f>
        <v>118400000</v>
      </c>
    </row>
    <row r="11" spans="1:17" ht="18.75" thickBot="1" x14ac:dyDescent="0.45">
      <c r="D11" s="434">
        <f>SHG!B10</f>
        <v>7</v>
      </c>
      <c r="E11" s="428" t="str">
        <f>SHG!C10</f>
        <v>ایلام</v>
      </c>
      <c r="F11" s="422" t="str">
        <f>SHG!D10</f>
        <v>بدره</v>
      </c>
      <c r="G11" s="422" t="str">
        <f>SHG!E10</f>
        <v>چشمه شیرین</v>
      </c>
      <c r="H11" s="423" t="str">
        <f>payesh!K15</f>
        <v>1393/4/16</v>
      </c>
      <c r="I11" s="422" t="str">
        <f>SHG!F10</f>
        <v>ماهک</v>
      </c>
      <c r="J11" s="424"/>
      <c r="K11" s="422">
        <f>payesh!K22</f>
        <v>16</v>
      </c>
      <c r="L11" s="422" t="str">
        <f>SHG!P10</f>
        <v>طاهر دارابی</v>
      </c>
      <c r="M11" s="422" t="str">
        <f>SHG!Q10</f>
        <v>اکرم فروتن</v>
      </c>
      <c r="N11" s="422" t="str">
        <f>SHG!R10</f>
        <v>زینب جعفری</v>
      </c>
      <c r="O11" s="423">
        <f>SHG!N10</f>
        <v>741092829</v>
      </c>
      <c r="P11" s="422">
        <f>payesh!K62</f>
        <v>43043172</v>
      </c>
      <c r="Q11" s="425">
        <f>payesh!K82</f>
        <v>105600000</v>
      </c>
    </row>
    <row r="12" spans="1:17" ht="18.75" thickBot="1" x14ac:dyDescent="0.45">
      <c r="D12" s="427">
        <f>SHG!B11</f>
        <v>8</v>
      </c>
      <c r="E12" s="429" t="str">
        <f>SHG!C11</f>
        <v>ایلام</v>
      </c>
      <c r="F12" s="430" t="str">
        <f>SHG!D11</f>
        <v>بدره</v>
      </c>
      <c r="G12" s="430" t="str">
        <f>SHG!E11</f>
        <v>چشمه شیرین</v>
      </c>
      <c r="H12" s="431" t="str">
        <f>payesh!L15</f>
        <v>1393/4/17</v>
      </c>
      <c r="I12" s="430" t="str">
        <f>SHG!F11</f>
        <v>گل نرگس</v>
      </c>
      <c r="J12" s="432"/>
      <c r="K12" s="430">
        <f>payesh!L22</f>
        <v>15</v>
      </c>
      <c r="L12" s="430" t="str">
        <f>SHG!P11</f>
        <v>شهین کبیری</v>
      </c>
      <c r="M12" s="430" t="str">
        <f>SHG!Q11</f>
        <v>نشمین بارانی الوار</v>
      </c>
      <c r="N12" s="430" t="str">
        <f>SHG!R11</f>
        <v>ناهید مهدوی</v>
      </c>
      <c r="O12" s="431">
        <f>SHG!N11</f>
        <v>741071025</v>
      </c>
      <c r="P12" s="430">
        <f>payesh!L62</f>
        <v>49523172</v>
      </c>
      <c r="Q12" s="433">
        <f>payesh!L82</f>
        <v>130500000</v>
      </c>
    </row>
    <row r="13" spans="1:17" ht="18.75" thickBot="1" x14ac:dyDescent="0.45">
      <c r="D13" s="434">
        <f>SHG!B12</f>
        <v>9</v>
      </c>
      <c r="E13" s="428" t="str">
        <f>SHG!C12</f>
        <v>ایلام</v>
      </c>
      <c r="F13" s="422" t="str">
        <f>SHG!D12</f>
        <v>بدره</v>
      </c>
      <c r="G13" s="422" t="str">
        <f>SHG!E12</f>
        <v>چشمه شیرین</v>
      </c>
      <c r="H13" s="423" t="str">
        <f>payesh!M15</f>
        <v>1393/5/19</v>
      </c>
      <c r="I13" s="422" t="str">
        <f>SHG!F12</f>
        <v>قاصدک</v>
      </c>
      <c r="J13" s="424"/>
      <c r="K13" s="422">
        <f>payesh!M22</f>
        <v>15</v>
      </c>
      <c r="L13" s="422" t="str">
        <f>SHG!P12</f>
        <v>لیلا رشیدی</v>
      </c>
      <c r="M13" s="422" t="str">
        <f>SHG!Q12</f>
        <v>توران عزیزی</v>
      </c>
      <c r="N13" s="422" t="str">
        <f>SHG!R12</f>
        <v>هما علیشاهی</v>
      </c>
      <c r="O13" s="423">
        <f>SHG!N12</f>
        <v>741059698</v>
      </c>
      <c r="P13" s="422">
        <f>payesh!M62</f>
        <v>47500000</v>
      </c>
      <c r="Q13" s="425">
        <f>payesh!M82</f>
        <v>159000000</v>
      </c>
    </row>
    <row r="14" spans="1:17" ht="18.75" thickBot="1" x14ac:dyDescent="0.45">
      <c r="D14" s="427">
        <f>SHG!B13</f>
        <v>10</v>
      </c>
      <c r="E14" s="429" t="str">
        <f>SHG!C13</f>
        <v>ایلام</v>
      </c>
      <c r="F14" s="430" t="str">
        <f>SHG!D13</f>
        <v>بدره</v>
      </c>
      <c r="G14" s="430" t="str">
        <f>SHG!E13</f>
        <v>زید</v>
      </c>
      <c r="H14" s="431" t="str">
        <f>payesh!N15</f>
        <v>1393/5/21</v>
      </c>
      <c r="I14" s="430" t="str">
        <f>SHG!F13</f>
        <v>توحید</v>
      </c>
      <c r="J14" s="432"/>
      <c r="K14" s="430">
        <f>payesh!N22</f>
        <v>18</v>
      </c>
      <c r="L14" s="430" t="str">
        <f>SHG!P13</f>
        <v>لیلا چتالی</v>
      </c>
      <c r="M14" s="430" t="str">
        <f>SHG!Q13</f>
        <v>خاتون ریزوندی</v>
      </c>
      <c r="N14" s="430" t="str">
        <f>SHG!R13</f>
        <v>سیمین اسد پور</v>
      </c>
      <c r="O14" s="431">
        <f>SHG!N13</f>
        <v>741093005</v>
      </c>
      <c r="P14" s="430">
        <f>payesh!N62</f>
        <v>54008707</v>
      </c>
      <c r="Q14" s="433">
        <f>payesh!N82</f>
        <v>166000000</v>
      </c>
    </row>
    <row r="15" spans="1:17" ht="18.75" thickBot="1" x14ac:dyDescent="0.45">
      <c r="D15" s="434">
        <f>SHG!B14</f>
        <v>11</v>
      </c>
      <c r="E15" s="428" t="str">
        <f>SHG!C14</f>
        <v>ایلام</v>
      </c>
      <c r="F15" s="422" t="str">
        <f>SHG!D14</f>
        <v>بدره</v>
      </c>
      <c r="G15" s="422" t="str">
        <f>SHG!E14</f>
        <v>زید</v>
      </c>
      <c r="H15" s="423" t="str">
        <f>payesh!O15</f>
        <v>1393/5/21</v>
      </c>
      <c r="I15" s="422" t="str">
        <f>SHG!F14</f>
        <v>وحدت</v>
      </c>
      <c r="J15" s="424"/>
      <c r="K15" s="422">
        <f>payesh!O22</f>
        <v>16</v>
      </c>
      <c r="L15" s="422" t="str">
        <f>SHG!P14</f>
        <v>نسیم نصیری</v>
      </c>
      <c r="M15" s="422" t="str">
        <f>SHG!Q14</f>
        <v>زهرا مراد خانی</v>
      </c>
      <c r="N15" s="422" t="str">
        <f>SHG!R14</f>
        <v>سمانه برفی پور</v>
      </c>
      <c r="O15" s="423">
        <f>SHG!N14</f>
        <v>741091428</v>
      </c>
      <c r="P15" s="422">
        <f>payesh!O62</f>
        <v>50372751</v>
      </c>
      <c r="Q15" s="425">
        <f>payesh!O82</f>
        <v>169500000</v>
      </c>
    </row>
    <row r="16" spans="1:17" ht="18.75" thickBot="1" x14ac:dyDescent="0.45">
      <c r="D16" s="427">
        <f>SHG!B15</f>
        <v>12</v>
      </c>
      <c r="E16" s="429" t="str">
        <f>SHG!C15</f>
        <v>ایلام</v>
      </c>
      <c r="F16" s="430" t="str">
        <f>SHG!D15</f>
        <v>بدره</v>
      </c>
      <c r="G16" s="430" t="str">
        <f>SHG!E15</f>
        <v>زید</v>
      </c>
      <c r="H16" s="431" t="str">
        <f>payesh!P15</f>
        <v>1393/6/15</v>
      </c>
      <c r="I16" s="430" t="str">
        <f>SHG!F15</f>
        <v>عترت</v>
      </c>
      <c r="J16" s="432"/>
      <c r="K16" s="430">
        <f>payesh!P22</f>
        <v>18</v>
      </c>
      <c r="L16" s="430" t="str">
        <f>SHG!P15</f>
        <v>روبخش شیری</v>
      </c>
      <c r="M16" s="430" t="str">
        <f>SHG!Q15</f>
        <v>زیبنده صالح نیا</v>
      </c>
      <c r="N16" s="430" t="str">
        <f>SHG!R15</f>
        <v>زینب شیری</v>
      </c>
      <c r="O16" s="431">
        <f>SHG!N15</f>
        <v>741051598</v>
      </c>
      <c r="P16" s="430">
        <f>payesh!P62</f>
        <v>50596633</v>
      </c>
      <c r="Q16" s="433">
        <f>payesh!P82</f>
        <v>145000000</v>
      </c>
    </row>
    <row r="17" spans="4:17" ht="18.75" thickBot="1" x14ac:dyDescent="0.45">
      <c r="D17" s="434">
        <f>SHG!B16</f>
        <v>13</v>
      </c>
      <c r="E17" s="428" t="str">
        <f>SHG!C16</f>
        <v>ایلام</v>
      </c>
      <c r="F17" s="422" t="str">
        <f>SHG!D16</f>
        <v>بدره</v>
      </c>
      <c r="G17" s="422" t="str">
        <f>SHG!E16</f>
        <v>آابهر</v>
      </c>
      <c r="H17" s="423" t="str">
        <f>payesh!Q15</f>
        <v>1393/6/9</v>
      </c>
      <c r="I17" s="422" t="str">
        <f>SHG!F16</f>
        <v>زاگرس</v>
      </c>
      <c r="J17" s="424"/>
      <c r="K17" s="422">
        <f>payesh!Q22</f>
        <v>15</v>
      </c>
      <c r="L17" s="422" t="str">
        <f>SHG!P16</f>
        <v>زهرا بگ محمدی</v>
      </c>
      <c r="M17" s="422" t="str">
        <f>SHG!Q16</f>
        <v>خدیجه نورالهی</v>
      </c>
      <c r="N17" s="422" t="str">
        <f>SHG!R16</f>
        <v>فرح انگیز صفری</v>
      </c>
      <c r="O17" s="423">
        <f>SHG!N16</f>
        <v>741061255</v>
      </c>
      <c r="P17" s="422">
        <f>payesh!Q62</f>
        <v>42997553</v>
      </c>
      <c r="Q17" s="425">
        <f>payesh!Q82</f>
        <v>125500000</v>
      </c>
    </row>
    <row r="18" spans="4:17" ht="18.75" thickBot="1" x14ac:dyDescent="0.45">
      <c r="D18" s="427">
        <f>SHG!B17</f>
        <v>14</v>
      </c>
      <c r="E18" s="429" t="str">
        <f>SHG!C17</f>
        <v>ایلام</v>
      </c>
      <c r="F18" s="430" t="str">
        <f>SHG!D17</f>
        <v>بدره</v>
      </c>
      <c r="G18" s="430" t="str">
        <f>SHG!E17</f>
        <v>چشمه شیرین</v>
      </c>
      <c r="H18" s="431" t="str">
        <f>payesh!R15</f>
        <v>1393/6/9</v>
      </c>
      <c r="I18" s="430" t="str">
        <f>SHG!F17</f>
        <v>یاس</v>
      </c>
      <c r="J18" s="432"/>
      <c r="K18" s="430">
        <f>payesh!R22</f>
        <v>19</v>
      </c>
      <c r="L18" s="430" t="str">
        <f>SHG!P17</f>
        <v>فرخنده هندمینی</v>
      </c>
      <c r="M18" s="430" t="str">
        <f>SHG!Q17</f>
        <v>مینا رحیمی</v>
      </c>
      <c r="N18" s="430" t="str">
        <f>SHG!R17</f>
        <v>سمیه رستمی</v>
      </c>
      <c r="O18" s="431">
        <f>SHG!N17</f>
        <v>741063230</v>
      </c>
      <c r="P18" s="430">
        <f>payesh!R62</f>
        <v>154505000</v>
      </c>
      <c r="Q18" s="433">
        <f>payesh!R82</f>
        <v>145600000</v>
      </c>
    </row>
    <row r="19" spans="4:17" ht="18.75" thickBot="1" x14ac:dyDescent="0.45">
      <c r="D19" s="434">
        <f>SHG!B18</f>
        <v>15</v>
      </c>
      <c r="E19" s="428" t="str">
        <f>SHG!C18</f>
        <v>ایلام</v>
      </c>
      <c r="F19" s="422" t="str">
        <f>SHG!D18</f>
        <v>بدره</v>
      </c>
      <c r="G19" s="422" t="str">
        <f>SHG!E18</f>
        <v>شهرک ولی عصر</v>
      </c>
      <c r="H19" s="423" t="str">
        <f>payesh!S15</f>
        <v>1393/11/18</v>
      </c>
      <c r="I19" s="422" t="str">
        <f>SHG!F18</f>
        <v xml:space="preserve">همدم </v>
      </c>
      <c r="J19" s="424"/>
      <c r="K19" s="422">
        <f>payesh!S22</f>
        <v>15</v>
      </c>
      <c r="L19" s="422" t="str">
        <f>SHG!P18</f>
        <v>مریم عمورضا</v>
      </c>
      <c r="M19" s="422" t="str">
        <f>SHG!Q18</f>
        <v>لیلا فرجامی</v>
      </c>
      <c r="N19" s="422" t="str">
        <f>SHG!R18</f>
        <v>زینب همتی</v>
      </c>
      <c r="O19" s="423">
        <f>SHG!N18</f>
        <v>741094780</v>
      </c>
      <c r="P19" s="422">
        <f>payesh!S62</f>
        <v>33114086</v>
      </c>
      <c r="Q19" s="425">
        <f>payesh!S82</f>
        <v>111500000</v>
      </c>
    </row>
    <row r="20" spans="4:17" ht="18.75" thickBot="1" x14ac:dyDescent="0.45">
      <c r="D20" s="427">
        <f>SHG!B19</f>
        <v>16</v>
      </c>
      <c r="E20" s="429" t="str">
        <f>SHG!C19</f>
        <v>ایلام</v>
      </c>
      <c r="F20" s="430" t="str">
        <f>SHG!D19</f>
        <v>بدره</v>
      </c>
      <c r="G20" s="430" t="str">
        <f>SHG!E19</f>
        <v>شهرک ولی عصر</v>
      </c>
      <c r="H20" s="431" t="str">
        <f>payesh!T15</f>
        <v>1393/10/18</v>
      </c>
      <c r="I20" s="430" t="str">
        <f>SHG!F19</f>
        <v>ارشت</v>
      </c>
      <c r="J20" s="432"/>
      <c r="K20" s="430">
        <f>payesh!T22</f>
        <v>15</v>
      </c>
      <c r="L20" s="430" t="str">
        <f>SHG!P19</f>
        <v>مریم خانی</v>
      </c>
      <c r="M20" s="430" t="str">
        <f>SHG!Q19</f>
        <v>فاطمه خانی</v>
      </c>
      <c r="N20" s="430" t="str">
        <f>SHG!R19</f>
        <v xml:space="preserve">مریم خانی </v>
      </c>
      <c r="O20" s="431">
        <f>SHG!N19</f>
        <v>741094984</v>
      </c>
      <c r="P20" s="430">
        <f>payesh!T62</f>
        <v>33612870</v>
      </c>
      <c r="Q20" s="433">
        <f>payesh!T82</f>
        <v>98400000</v>
      </c>
    </row>
    <row r="21" spans="4:17" ht="18.75" thickBot="1" x14ac:dyDescent="0.45">
      <c r="D21" s="434">
        <f>SHG!B20</f>
        <v>17</v>
      </c>
      <c r="E21" s="428" t="str">
        <f>SHG!C20</f>
        <v>ایلام</v>
      </c>
      <c r="F21" s="422" t="str">
        <f>SHG!D20</f>
        <v>بدره</v>
      </c>
      <c r="G21" s="422" t="str">
        <f>SHG!E20</f>
        <v>شهرک ولی عصر</v>
      </c>
      <c r="H21" s="423" t="str">
        <f>payesh!U15</f>
        <v>1393/10/21</v>
      </c>
      <c r="I21" s="422" t="str">
        <f>SHG!F20</f>
        <v>کبیرکوه</v>
      </c>
      <c r="J21" s="424"/>
      <c r="K21" s="422">
        <f>payesh!U22</f>
        <v>14</v>
      </c>
      <c r="L21" s="422" t="str">
        <f>SHG!P20</f>
        <v>فرخنده هدایتی</v>
      </c>
      <c r="M21" s="422" t="str">
        <f>SHG!Q20</f>
        <v>ناهید شیرمحمدی</v>
      </c>
      <c r="N21" s="422" t="str">
        <f>SHG!R20</f>
        <v>معصومه نیازی</v>
      </c>
      <c r="O21" s="423">
        <f>SHG!N20</f>
        <v>741094225</v>
      </c>
      <c r="P21" s="422">
        <f>payesh!U62</f>
        <v>30607500</v>
      </c>
      <c r="Q21" s="425">
        <f>payesh!U82</f>
        <v>60500000</v>
      </c>
    </row>
    <row r="22" spans="4:17" ht="18.75" thickBot="1" x14ac:dyDescent="0.45">
      <c r="D22" s="427">
        <f>SHG!B21</f>
        <v>18</v>
      </c>
      <c r="E22" s="429" t="str">
        <f>SHG!C21</f>
        <v>ایلام</v>
      </c>
      <c r="F22" s="430" t="str">
        <f>SHG!D21</f>
        <v>بدره</v>
      </c>
      <c r="G22" s="430" t="str">
        <f>SHG!E21</f>
        <v>چشمه شیرین</v>
      </c>
      <c r="H22" s="431" t="str">
        <f>payesh!V15</f>
        <v>1393/10/25</v>
      </c>
      <c r="I22" s="430" t="str">
        <f>SHG!F21</f>
        <v>سیمره</v>
      </c>
      <c r="J22" s="432"/>
      <c r="K22" s="430">
        <f>payesh!V22</f>
        <v>14</v>
      </c>
      <c r="L22" s="430" t="str">
        <f>SHG!P21</f>
        <v xml:space="preserve">رودابه شهبازی </v>
      </c>
      <c r="M22" s="430" t="str">
        <f>SHG!Q21</f>
        <v>طیبه خدایی</v>
      </c>
      <c r="N22" s="430" t="str">
        <f>SHG!R21</f>
        <v>طاهره جباری</v>
      </c>
      <c r="O22" s="431">
        <f>SHG!N21</f>
        <v>741093935</v>
      </c>
      <c r="P22" s="430">
        <f>payesh!V62</f>
        <v>42110000</v>
      </c>
      <c r="Q22" s="433">
        <f>payesh!V82</f>
        <v>261620000</v>
      </c>
    </row>
    <row r="23" spans="4:17" ht="18.75" thickBot="1" x14ac:dyDescent="0.45">
      <c r="D23" s="434">
        <f>SHG!B22</f>
        <v>19</v>
      </c>
      <c r="E23" s="428" t="str">
        <f>SHG!C22</f>
        <v>ایلام</v>
      </c>
      <c r="F23" s="422" t="str">
        <f>SHG!D22</f>
        <v>بدره</v>
      </c>
      <c r="G23" s="422" t="str">
        <f>SHG!E22</f>
        <v>آبهر</v>
      </c>
      <c r="H23" s="423" t="str">
        <f>payesh!W15</f>
        <v>1393/11/26</v>
      </c>
      <c r="I23" s="422" t="str">
        <f>SHG!F22</f>
        <v>لارت</v>
      </c>
      <c r="J23" s="424"/>
      <c r="K23" s="422">
        <f>payesh!W22</f>
        <v>18</v>
      </c>
      <c r="L23" s="422" t="str">
        <f>SHG!P22</f>
        <v xml:space="preserve">قدریه فاضلی </v>
      </c>
      <c r="M23" s="422" t="str">
        <f>SHG!Q22</f>
        <v>مژگان تیموریان</v>
      </c>
      <c r="N23" s="422" t="str">
        <f>SHG!R22</f>
        <v>سهیلا میرحسینی</v>
      </c>
      <c r="O23" s="423">
        <f>SHG!N22</f>
        <v>741099369</v>
      </c>
      <c r="P23" s="422">
        <f>payesh!W62</f>
        <v>36854000</v>
      </c>
      <c r="Q23" s="425">
        <f>payesh!W82</f>
        <v>61000000</v>
      </c>
    </row>
    <row r="24" spans="4:17" ht="18.75" thickBot="1" x14ac:dyDescent="0.45">
      <c r="D24" s="427">
        <f>SHG!B23</f>
        <v>20</v>
      </c>
      <c r="E24" s="429" t="str">
        <f>SHG!C23</f>
        <v>ایلام</v>
      </c>
      <c r="F24" s="430" t="str">
        <f>SHG!D23</f>
        <v>بدره</v>
      </c>
      <c r="G24" s="430" t="str">
        <f>SHG!E23</f>
        <v xml:space="preserve">زید </v>
      </c>
      <c r="H24" s="431" t="str">
        <f>payesh!X15</f>
        <v>1394/12/18</v>
      </c>
      <c r="I24" s="430" t="str">
        <f>SHG!F23</f>
        <v>آفتاب</v>
      </c>
      <c r="J24" s="432"/>
      <c r="K24" s="430">
        <f>payesh!X22</f>
        <v>16</v>
      </c>
      <c r="L24" s="430" t="str">
        <f>SHG!P23</f>
        <v>ریحان جوزی</v>
      </c>
      <c r="M24" s="430" t="str">
        <f>SHG!Q23</f>
        <v xml:space="preserve">سهیلا مرادخانی </v>
      </c>
      <c r="N24" s="430" t="str">
        <f>SHG!R23</f>
        <v>مرضیه حاتمی کیا</v>
      </c>
      <c r="O24" s="431">
        <f>SHG!N23</f>
        <v>781850968</v>
      </c>
      <c r="P24" s="430">
        <f>payesh!X62</f>
        <v>8550920</v>
      </c>
      <c r="Q24" s="433">
        <f>payesh!X82</f>
        <v>10500000</v>
      </c>
    </row>
    <row r="25" spans="4:17" ht="18.75" thickBot="1" x14ac:dyDescent="0.45">
      <c r="D25" s="434">
        <f>SHG!B24</f>
        <v>21</v>
      </c>
      <c r="E25" s="428" t="str">
        <f>SHG!C24</f>
        <v>ایلام</v>
      </c>
      <c r="F25" s="422" t="str">
        <f>SHG!D24</f>
        <v>بدره</v>
      </c>
      <c r="G25" s="422" t="str">
        <f>SHG!E24</f>
        <v>گله دار</v>
      </c>
      <c r="H25" s="423" t="str">
        <f>payesh!Y15</f>
        <v>1395/1/28</v>
      </c>
      <c r="I25" s="422" t="str">
        <f>SHG!F24</f>
        <v xml:space="preserve">نگین </v>
      </c>
      <c r="J25" s="424"/>
      <c r="K25" s="422">
        <f>payesh!Y22</f>
        <v>13</v>
      </c>
      <c r="L25" s="422" t="str">
        <f>SHG!P24</f>
        <v xml:space="preserve">جیران جعفری </v>
      </c>
      <c r="M25" s="422" t="str">
        <f>SHG!Q24</f>
        <v xml:space="preserve">سمیه سبزی </v>
      </c>
      <c r="N25" s="422" t="str">
        <f>SHG!R24</f>
        <v xml:space="preserve">آزیتا اسمعیلی </v>
      </c>
      <c r="O25" s="423">
        <f>SHG!N24</f>
        <v>784953132</v>
      </c>
      <c r="P25" s="422">
        <f>payesh!Y62</f>
        <v>5506000</v>
      </c>
      <c r="Q25" s="425">
        <f>payesh!Y82</f>
        <v>4500000</v>
      </c>
    </row>
    <row r="26" spans="4:17" ht="18.75" thickBot="1" x14ac:dyDescent="0.45">
      <c r="D26" s="427">
        <f>SHG!B25</f>
        <v>22</v>
      </c>
      <c r="E26" s="429" t="str">
        <f>SHG!C25</f>
        <v>ایلام</v>
      </c>
      <c r="F26" s="430" t="str">
        <f>SHG!D25</f>
        <v>بدره</v>
      </c>
      <c r="G26" s="430" t="str">
        <f>SHG!E25</f>
        <v xml:space="preserve">زرانگوش </v>
      </c>
      <c r="H26" s="431" t="str">
        <f>payesh!Z15</f>
        <v>1395/1/30</v>
      </c>
      <c r="I26" s="430" t="str">
        <f>SHG!F25</f>
        <v xml:space="preserve">صداقت </v>
      </c>
      <c r="J26" s="432"/>
      <c r="K26" s="430">
        <f>payesh!Z22</f>
        <v>15</v>
      </c>
      <c r="L26" s="430" t="str">
        <f>SHG!P25</f>
        <v xml:space="preserve">الهام صیدی </v>
      </c>
      <c r="M26" s="430" t="str">
        <f>SHG!Q25</f>
        <v xml:space="preserve">ناهید الماسی </v>
      </c>
      <c r="N26" s="430" t="str">
        <f>SHG!R25</f>
        <v xml:space="preserve">زرین پیری </v>
      </c>
      <c r="O26" s="431">
        <f>SHG!N25</f>
        <v>785047637</v>
      </c>
      <c r="P26" s="430">
        <f>payesh!Z62</f>
        <v>6046000</v>
      </c>
      <c r="Q26" s="433">
        <f>payesh!Z82</f>
        <v>8000000</v>
      </c>
    </row>
    <row r="27" spans="4:17" ht="18.75" thickBot="1" x14ac:dyDescent="0.45">
      <c r="D27" s="434">
        <f>SHG!B26</f>
        <v>23</v>
      </c>
      <c r="E27" s="428" t="str">
        <f>SHG!C26</f>
        <v>ایلام</v>
      </c>
      <c r="F27" s="422" t="str">
        <f>SHG!D26</f>
        <v>بدره</v>
      </c>
      <c r="G27" s="422" t="str">
        <f>SHG!E26</f>
        <v xml:space="preserve">تلخاب </v>
      </c>
      <c r="H27" s="423" t="str">
        <f>payesh!AA15</f>
        <v>1395/1/28</v>
      </c>
      <c r="I27" s="422" t="str">
        <f>SHG!F26</f>
        <v xml:space="preserve">گلاره </v>
      </c>
      <c r="J27" s="424"/>
      <c r="K27" s="422">
        <f>payesh!AA22</f>
        <v>12</v>
      </c>
      <c r="L27" s="422" t="str">
        <f>SHG!P26</f>
        <v xml:space="preserve">گل تاج اوهام </v>
      </c>
      <c r="M27" s="422" t="str">
        <f>SHG!Q26</f>
        <v xml:space="preserve">آسیه روشنی </v>
      </c>
      <c r="N27" s="422" t="str">
        <f>SHG!R26</f>
        <v xml:space="preserve">فاطمه عباسی </v>
      </c>
      <c r="O27" s="423">
        <f>SHG!N26</f>
        <v>784971173</v>
      </c>
      <c r="P27" s="422">
        <f>payesh!AA62</f>
        <v>1600000</v>
      </c>
      <c r="Q27" s="425">
        <f>payesh!AA82</f>
        <v>0</v>
      </c>
    </row>
    <row r="28" spans="4:17" ht="18.75" thickBot="1" x14ac:dyDescent="0.45">
      <c r="D28" s="427">
        <f>SHG!B27</f>
        <v>24</v>
      </c>
      <c r="E28" s="429" t="str">
        <f>SHG!C27</f>
        <v xml:space="preserve">ایلام </v>
      </c>
      <c r="F28" s="430" t="str">
        <f>SHG!D27</f>
        <v xml:space="preserve">بدره </v>
      </c>
      <c r="G28" s="430" t="str">
        <f>SHG!E27</f>
        <v xml:space="preserve">کچ کوبان </v>
      </c>
      <c r="H28" s="431" t="str">
        <f>payesh!AB15</f>
        <v>95/3/10</v>
      </c>
      <c r="I28" s="430" t="str">
        <f>SHG!F27</f>
        <v xml:space="preserve">دنیا </v>
      </c>
      <c r="J28" s="432"/>
      <c r="K28" s="430">
        <f>payesh!AB22</f>
        <v>15</v>
      </c>
      <c r="L28" s="430" t="str">
        <f>SHG!P27</f>
        <v xml:space="preserve">فرحناز صفری </v>
      </c>
      <c r="M28" s="430" t="str">
        <f>SHG!Q27</f>
        <v xml:space="preserve">مهناز شیرمحمدی </v>
      </c>
      <c r="N28" s="430" t="str">
        <f>SHG!R27</f>
        <v xml:space="preserve">شهناز شیر محمدی </v>
      </c>
      <c r="O28" s="431">
        <f>SHG!N27</f>
        <v>789078707</v>
      </c>
      <c r="P28" s="430">
        <f>payesh!AB62</f>
        <v>3000000</v>
      </c>
      <c r="Q28" s="433">
        <f>payesh!AB82</f>
        <v>0</v>
      </c>
    </row>
    <row r="29" spans="4:17" ht="18.75" thickBot="1" x14ac:dyDescent="0.45">
      <c r="D29" s="434">
        <f>SHG!B28</f>
        <v>25</v>
      </c>
      <c r="E29" s="428">
        <f>SHG!C28</f>
        <v>0</v>
      </c>
      <c r="F29" s="422">
        <f>SHG!D28</f>
        <v>0</v>
      </c>
      <c r="G29" s="422">
        <f>SHG!E28</f>
        <v>0</v>
      </c>
      <c r="H29" s="423">
        <f>payesh!AC15</f>
        <v>0</v>
      </c>
      <c r="I29" s="422">
        <f>SHG!F28</f>
        <v>0</v>
      </c>
      <c r="J29" s="424"/>
      <c r="K29" s="422">
        <f>payesh!AC22</f>
        <v>0</v>
      </c>
      <c r="L29" s="422">
        <f>SHG!P28</f>
        <v>0</v>
      </c>
      <c r="M29" s="422">
        <f>SHG!Q28</f>
        <v>0</v>
      </c>
      <c r="N29" s="422">
        <f>SHG!R28</f>
        <v>0</v>
      </c>
      <c r="O29" s="423">
        <f>SHG!N28</f>
        <v>0</v>
      </c>
      <c r="P29" s="422">
        <f>payesh!AC62</f>
        <v>0</v>
      </c>
      <c r="Q29" s="425">
        <f>payesh!AC82</f>
        <v>0</v>
      </c>
    </row>
    <row r="30" spans="4:17" ht="18.75" thickBot="1" x14ac:dyDescent="0.45">
      <c r="D30" s="427">
        <f>SHG!B29</f>
        <v>26</v>
      </c>
      <c r="E30" s="429">
        <f>SHG!C29</f>
        <v>0</v>
      </c>
      <c r="F30" s="430">
        <f>SHG!D29</f>
        <v>0</v>
      </c>
      <c r="G30" s="430">
        <f>SHG!E29</f>
        <v>0</v>
      </c>
      <c r="H30" s="431">
        <f>payesh!AD15</f>
        <v>0</v>
      </c>
      <c r="I30" s="430">
        <f>SHG!F29</f>
        <v>0</v>
      </c>
      <c r="J30" s="432"/>
      <c r="K30" s="430">
        <f>payesh!AD22</f>
        <v>0</v>
      </c>
      <c r="L30" s="430">
        <f>SHG!P29</f>
        <v>0</v>
      </c>
      <c r="M30" s="430">
        <f>SHG!Q29</f>
        <v>0</v>
      </c>
      <c r="N30" s="430">
        <f>SHG!R29</f>
        <v>0</v>
      </c>
      <c r="O30" s="431">
        <f>SHG!N29</f>
        <v>0</v>
      </c>
      <c r="P30" s="430">
        <f>payesh!AD62</f>
        <v>0</v>
      </c>
      <c r="Q30" s="433">
        <f>payesh!AD82</f>
        <v>0</v>
      </c>
    </row>
    <row r="31" spans="4:17" ht="18.75" thickBot="1" x14ac:dyDescent="0.45">
      <c r="D31" s="434">
        <f>SHG!B30</f>
        <v>27</v>
      </c>
      <c r="E31" s="428">
        <f>SHG!C30</f>
        <v>0</v>
      </c>
      <c r="F31" s="422">
        <f>SHG!D30</f>
        <v>0</v>
      </c>
      <c r="G31" s="422">
        <f>SHG!E30</f>
        <v>0</v>
      </c>
      <c r="H31" s="423">
        <f>payesh!AE15</f>
        <v>0</v>
      </c>
      <c r="I31" s="422">
        <f>SHG!F30</f>
        <v>0</v>
      </c>
      <c r="J31" s="424"/>
      <c r="K31" s="422">
        <f>payesh!AE22</f>
        <v>0</v>
      </c>
      <c r="L31" s="422">
        <f>SHG!P30</f>
        <v>0</v>
      </c>
      <c r="M31" s="422">
        <f>SHG!Q30</f>
        <v>0</v>
      </c>
      <c r="N31" s="422">
        <f>SHG!R30</f>
        <v>0</v>
      </c>
      <c r="O31" s="423">
        <f>SHG!N30</f>
        <v>0</v>
      </c>
      <c r="P31" s="422">
        <f>payesh!AE62</f>
        <v>0</v>
      </c>
      <c r="Q31" s="425">
        <f>payesh!AE82</f>
        <v>0</v>
      </c>
    </row>
    <row r="32" spans="4:17" ht="18.75" thickBot="1" x14ac:dyDescent="0.45">
      <c r="D32" s="427">
        <f>SHG!B31</f>
        <v>28</v>
      </c>
      <c r="E32" s="429">
        <f>SHG!C31</f>
        <v>0</v>
      </c>
      <c r="F32" s="430">
        <f>SHG!D31</f>
        <v>0</v>
      </c>
      <c r="G32" s="430">
        <f>SHG!E31</f>
        <v>0</v>
      </c>
      <c r="H32" s="431">
        <f>payesh!AF15</f>
        <v>0</v>
      </c>
      <c r="I32" s="430">
        <f>SHG!F31</f>
        <v>0</v>
      </c>
      <c r="J32" s="432"/>
      <c r="K32" s="430">
        <f>payesh!AF22</f>
        <v>0</v>
      </c>
      <c r="L32" s="430">
        <f>SHG!P31</f>
        <v>0</v>
      </c>
      <c r="M32" s="430">
        <f>SHG!Q31</f>
        <v>0</v>
      </c>
      <c r="N32" s="430">
        <f>SHG!R31</f>
        <v>0</v>
      </c>
      <c r="O32" s="431">
        <f>SHG!N31</f>
        <v>0</v>
      </c>
      <c r="P32" s="430">
        <f>payesh!AF62</f>
        <v>0</v>
      </c>
      <c r="Q32" s="433">
        <f>payesh!AF82</f>
        <v>0</v>
      </c>
    </row>
    <row r="33" spans="4:17" ht="18.75" thickBot="1" x14ac:dyDescent="0.45">
      <c r="D33" s="434">
        <f>SHG!B32</f>
        <v>29</v>
      </c>
      <c r="E33" s="428">
        <f>SHG!C32</f>
        <v>0</v>
      </c>
      <c r="F33" s="422">
        <f>SHG!D32</f>
        <v>0</v>
      </c>
      <c r="G33" s="422">
        <f>SHG!E32</f>
        <v>0</v>
      </c>
      <c r="H33" s="423">
        <f>payesh!AG15</f>
        <v>0</v>
      </c>
      <c r="I33" s="422">
        <f>SHG!F32</f>
        <v>0</v>
      </c>
      <c r="J33" s="424"/>
      <c r="K33" s="422">
        <f>payesh!AG22</f>
        <v>0</v>
      </c>
      <c r="L33" s="422">
        <f>SHG!P32</f>
        <v>0</v>
      </c>
      <c r="M33" s="422">
        <f>SHG!Q32</f>
        <v>0</v>
      </c>
      <c r="N33" s="422">
        <f>SHG!R32</f>
        <v>0</v>
      </c>
      <c r="O33" s="423">
        <f>SHG!N32</f>
        <v>0</v>
      </c>
      <c r="P33" s="422">
        <f>payesh!AG62</f>
        <v>0</v>
      </c>
      <c r="Q33" s="425">
        <f>payesh!AG82</f>
        <v>0</v>
      </c>
    </row>
    <row r="34" spans="4:17" ht="18.75" thickBot="1" x14ac:dyDescent="0.45">
      <c r="D34" s="427">
        <f>SHG!B33</f>
        <v>30</v>
      </c>
      <c r="E34" s="429">
        <f>SHG!C33</f>
        <v>0</v>
      </c>
      <c r="F34" s="430">
        <f>SHG!D33</f>
        <v>0</v>
      </c>
      <c r="G34" s="430">
        <f>SHG!E33</f>
        <v>0</v>
      </c>
      <c r="H34" s="431">
        <f>payesh!AH15</f>
        <v>0</v>
      </c>
      <c r="I34" s="430">
        <f>SHG!F33</f>
        <v>0</v>
      </c>
      <c r="J34" s="432"/>
      <c r="K34" s="430">
        <f>payesh!AH22</f>
        <v>0</v>
      </c>
      <c r="L34" s="430">
        <f>SHG!P33</f>
        <v>0</v>
      </c>
      <c r="M34" s="430">
        <f>SHG!Q33</f>
        <v>0</v>
      </c>
      <c r="N34" s="430">
        <f>SHG!R33</f>
        <v>0</v>
      </c>
      <c r="O34" s="431">
        <f>SHG!N33</f>
        <v>0</v>
      </c>
      <c r="P34" s="430">
        <f>payesh!AH62</f>
        <v>0</v>
      </c>
      <c r="Q34" s="433">
        <f>payesh!AH82</f>
        <v>0</v>
      </c>
    </row>
    <row r="35" spans="4:17" ht="18.75" thickBot="1" x14ac:dyDescent="0.45">
      <c r="D35" s="434">
        <f>SHG!B34</f>
        <v>31</v>
      </c>
      <c r="E35" s="428">
        <f>SHG!C34</f>
        <v>0</v>
      </c>
      <c r="F35" s="422">
        <f>SHG!D34</f>
        <v>0</v>
      </c>
      <c r="G35" s="422">
        <f>SHG!E34</f>
        <v>0</v>
      </c>
      <c r="H35" s="423">
        <f>payesh!AI15</f>
        <v>0</v>
      </c>
      <c r="I35" s="422">
        <f>SHG!F34</f>
        <v>0</v>
      </c>
      <c r="J35" s="424"/>
      <c r="K35" s="422">
        <f>payesh!AI22</f>
        <v>0</v>
      </c>
      <c r="L35" s="422">
        <f>SHG!P34</f>
        <v>0</v>
      </c>
      <c r="M35" s="422">
        <f>SHG!Q34</f>
        <v>0</v>
      </c>
      <c r="N35" s="422">
        <f>SHG!R34</f>
        <v>0</v>
      </c>
      <c r="O35" s="423">
        <f>SHG!N34</f>
        <v>0</v>
      </c>
      <c r="P35" s="422">
        <f>payesh!AI62</f>
        <v>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3286020000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6337040000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12091580000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23956260000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47711020000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95263040000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190407680000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380709760000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761289020000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1522419040000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3044672080000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6089174660000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12178204320000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24356283140000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48712420680000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97424729860000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194849361320000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389698662140000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779397062660000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1558794064320000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3117588118140000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6235176231780000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1.247035245556E+16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2.494070491112E+16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4.988140982224E+16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9.976281964448E+16</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1.9952563928896E+17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3.9905127857792E+17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7.9810255715584E+17</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1.59620511431168E+18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3.19241022862336E+18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6.38482045724672E+18</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1.276964091449344E+19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2.553928182898688E+19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5.107856365797376E+19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1.0215712731594752E+20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2.0431425463189504E+20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4.0862850926379008E+20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8.1725701852758016E+20</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1.6345140370551603E+21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3.2690280741103206E+21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6.5380561482206413E+21</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1.3076112296441283E+22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2.6152224592882565E+22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5.230444918576513E+22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1.0460889837153026E+23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2.0921779674306052E+23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4.1843559348612104E+23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8.3687118697224208E+23</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1.6737423739444842E+24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3.3474847478889683E+24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6.6949694957779367E+24</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1.3389938991555873E+25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2.6779877983111747E+25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5.3559755966223493E+25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1.0711951193244699E+26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2.1423902386489397E+26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4.2847804772978795E+26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8.5695609545957589E+26</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1.7139121909191518E+27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3.4278243818383036E+27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6.8556487636766072E+27</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1.3711297527353214E+28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2.7422595054706429E+28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5.4845190109412857E+28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1.0969038021882571E+29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2.1938076043765143E+29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4.3876152087530286E+29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8.7752304175060572E+29</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1.7550460835012114E+30</v>
      </c>
    </row>
  </sheetData>
  <sheetProtection algorithmName="SHA-512" hashValue="rgiRuDHF0Phuw0xGDuLx1XrZwd/tCPN+A/JGjbDLgLWP7nFqcdUAWd+BfW3OAKdjfdNxARdV1bmbXV6IgVm4Lg==" saltValue="p+VYlvgwJ9sVAgTfIRlD6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شهرک ولیعصر</v>
      </c>
      <c r="AB3" s="209" t="str">
        <f>payesh!F5</f>
        <v>شهرک ولیعصر</v>
      </c>
      <c r="AC3" s="209" t="str">
        <f>payesh!G5</f>
        <v>بانهلان</v>
      </c>
      <c r="AD3" s="209" t="str">
        <f>payesh!H5</f>
        <v>بانهلان</v>
      </c>
      <c r="AE3" s="209" t="str">
        <f>payesh!I5</f>
        <v>شهرک ولیعصر</v>
      </c>
      <c r="AF3" s="209" t="str">
        <f>payesh!J5</f>
        <v>شهرک ولی عصر</v>
      </c>
      <c r="AG3" s="209" t="str">
        <f>payesh!K5</f>
        <v>چشمه شیرین</v>
      </c>
      <c r="AH3" s="209" t="str">
        <f>payesh!L5</f>
        <v>چشمه شیرین</v>
      </c>
      <c r="AI3" s="209" t="str">
        <f>payesh!M5</f>
        <v>چشمه شیرین</v>
      </c>
      <c r="AJ3" s="209" t="str">
        <f>payesh!N5</f>
        <v>زید</v>
      </c>
      <c r="AK3" s="209" t="str">
        <f>payesh!O5</f>
        <v>زید</v>
      </c>
      <c r="AL3" s="209" t="str">
        <f>payesh!P5</f>
        <v>زید</v>
      </c>
      <c r="AM3" s="209" t="str">
        <f>payesh!Q5</f>
        <v>آابهر</v>
      </c>
      <c r="AN3" s="209" t="str">
        <f>payesh!R5</f>
        <v>چشمه شیرین</v>
      </c>
      <c r="AO3" s="209" t="str">
        <f>payesh!S5</f>
        <v>شهرک ولی عصر</v>
      </c>
      <c r="AP3" s="209" t="str">
        <f>payesh!T5</f>
        <v>شهرک ولی عصر</v>
      </c>
      <c r="AQ3" s="209" t="str">
        <f>payesh!U5</f>
        <v>شهرک ولی عصر</v>
      </c>
      <c r="AR3" s="209" t="str">
        <f>payesh!V5</f>
        <v>چشمه شیرین</v>
      </c>
      <c r="AS3" s="209" t="str">
        <f>payesh!W5</f>
        <v>آبهر</v>
      </c>
      <c r="AT3" s="209" t="str">
        <f>payesh!X5</f>
        <v xml:space="preserve">زید </v>
      </c>
      <c r="AU3" s="209" t="str">
        <f>payesh!Y5</f>
        <v>گله دار</v>
      </c>
      <c r="AV3" s="209" t="str">
        <f>payesh!Z5</f>
        <v xml:space="preserve">زرانگوش </v>
      </c>
      <c r="AW3" s="209" t="str">
        <f>payesh!AA5</f>
        <v xml:space="preserve">تلخاب </v>
      </c>
      <c r="AX3" s="209" t="str">
        <f>payesh!AB5</f>
        <v xml:space="preserve">کچ کوبان </v>
      </c>
      <c r="AY3" s="209">
        <f>payesh!AC5</f>
        <v>0</v>
      </c>
      <c r="AZ3" s="209">
        <f>payesh!AD5</f>
        <v>0</v>
      </c>
      <c r="BA3" s="209">
        <f>payesh!AE5</f>
        <v>0</v>
      </c>
      <c r="BB3" s="209">
        <f>payesh!AF5</f>
        <v>0</v>
      </c>
      <c r="BC3" s="209">
        <f>payesh!AG5</f>
        <v>0</v>
      </c>
      <c r="BD3" s="209">
        <f>payesh!AH5</f>
        <v>0</v>
      </c>
      <c r="BE3" s="209">
        <f>payesh!AI5</f>
        <v>0</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2.25" thickBot="1" x14ac:dyDescent="0.3">
      <c r="C4" s="709" t="str">
        <f>payesh!E4</f>
        <v>بدره</v>
      </c>
      <c r="D4" s="710"/>
      <c r="E4" s="710"/>
      <c r="F4" s="710"/>
      <c r="G4" s="710"/>
      <c r="H4" s="710"/>
      <c r="I4" s="710"/>
      <c r="J4" s="710"/>
      <c r="K4" s="710"/>
      <c r="L4" s="711"/>
      <c r="M4" s="718"/>
      <c r="N4" s="719"/>
      <c r="O4" s="719"/>
      <c r="P4" s="719"/>
      <c r="Q4" s="719"/>
      <c r="R4" s="720"/>
      <c r="S4" s="710" t="str">
        <f>C4</f>
        <v>بدره</v>
      </c>
      <c r="T4" s="710"/>
      <c r="U4" s="710"/>
      <c r="V4" s="710"/>
      <c r="W4" s="699"/>
      <c r="X4" s="700"/>
      <c r="Y4" s="700"/>
      <c r="Z4" s="701"/>
      <c r="AA4" s="260" t="str">
        <f>payesh!E6</f>
        <v>گل مریم</v>
      </c>
      <c r="AB4" s="211" t="str">
        <f>payesh!F6</f>
        <v>باران</v>
      </c>
      <c r="AC4" s="211" t="str">
        <f>payesh!G6</f>
        <v>همدلان</v>
      </c>
      <c r="AD4" s="211" t="str">
        <f>payesh!H6</f>
        <v>ارمیتا</v>
      </c>
      <c r="AE4" s="211" t="str">
        <f>payesh!I6</f>
        <v>شیوا</v>
      </c>
      <c r="AF4" s="211" t="str">
        <f>payesh!J6</f>
        <v>میثاق</v>
      </c>
      <c r="AG4" s="211" t="str">
        <f>payesh!K6</f>
        <v>ماهک</v>
      </c>
      <c r="AH4" s="211" t="str">
        <f>payesh!L6</f>
        <v>گل نرگس</v>
      </c>
      <c r="AI4" s="211" t="str">
        <f>payesh!M6</f>
        <v>قاصدک</v>
      </c>
      <c r="AJ4" s="211" t="str">
        <f>payesh!N6</f>
        <v>توحید</v>
      </c>
      <c r="AK4" s="211" t="str">
        <f>payesh!O6</f>
        <v>وحدت</v>
      </c>
      <c r="AL4" s="211" t="str">
        <f>payesh!P6</f>
        <v>عترت</v>
      </c>
      <c r="AM4" s="211" t="str">
        <f>payesh!Q6</f>
        <v>زاگرس</v>
      </c>
      <c r="AN4" s="211" t="str">
        <f>payesh!R6</f>
        <v>یاس</v>
      </c>
      <c r="AO4" s="211" t="str">
        <f>payesh!S6</f>
        <v xml:space="preserve">همدم </v>
      </c>
      <c r="AP4" s="211" t="str">
        <f>payesh!T6</f>
        <v>ارشت</v>
      </c>
      <c r="AQ4" s="211" t="str">
        <f>payesh!U6</f>
        <v>کبیرکوه</v>
      </c>
      <c r="AR4" s="211" t="str">
        <f>payesh!V6</f>
        <v>سیمره</v>
      </c>
      <c r="AS4" s="211" t="str">
        <f>payesh!W6</f>
        <v>لارت</v>
      </c>
      <c r="AT4" s="211" t="str">
        <f>payesh!X6</f>
        <v>آفتاب</v>
      </c>
      <c r="AU4" s="211" t="str">
        <f>payesh!Y6</f>
        <v xml:space="preserve">نگین </v>
      </c>
      <c r="AV4" s="211" t="str">
        <f>payesh!Z6</f>
        <v xml:space="preserve">صداقت </v>
      </c>
      <c r="AW4" s="211" t="str">
        <f>payesh!AA6</f>
        <v xml:space="preserve">گلاره </v>
      </c>
      <c r="AX4" s="211" t="str">
        <f>payesh!AB6</f>
        <v xml:space="preserve">دنیا </v>
      </c>
      <c r="AY4" s="211">
        <f>payesh!AC6</f>
        <v>0</v>
      </c>
      <c r="AZ4" s="211">
        <f>payesh!AD6</f>
        <v>0</v>
      </c>
      <c r="BA4" s="211">
        <f>payesh!AE6</f>
        <v>0</v>
      </c>
      <c r="BB4" s="211">
        <f>payesh!AF6</f>
        <v>0</v>
      </c>
      <c r="BC4" s="211">
        <f>payesh!AG6</f>
        <v>0</v>
      </c>
      <c r="BD4" s="211">
        <f>payesh!AH6</f>
        <v>0</v>
      </c>
      <c r="BE4" s="211">
        <f>payesh!AI6</f>
        <v>0</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مرحله ت(8)</v>
      </c>
      <c r="AB5" s="262" t="str">
        <f>payesh!F18</f>
        <v>مرحله(ت) 9</v>
      </c>
      <c r="AC5" s="262" t="str">
        <f>payesh!G18</f>
        <v>مرحله ت(8</v>
      </c>
      <c r="AD5" s="262" t="str">
        <f>payesh!H18</f>
        <v>مرحله ت8</v>
      </c>
      <c r="AE5" s="262" t="str">
        <f>payesh!I18</f>
        <v>مرحله ت3</v>
      </c>
      <c r="AF5" s="262" t="str">
        <f>payesh!J18</f>
        <v>مرحله ت(3)</v>
      </c>
      <c r="AG5" s="262" t="str">
        <f>payesh!K18</f>
        <v>ت 1</v>
      </c>
      <c r="AH5" s="262" t="str">
        <f>payesh!L18</f>
        <v>مرحله ت 7</v>
      </c>
      <c r="AI5" s="262" t="str">
        <f>payesh!M18</f>
        <v>مرحله ت 3</v>
      </c>
      <c r="AJ5" s="262" t="str">
        <f>payesh!N18</f>
        <v>مرحله ت3</v>
      </c>
      <c r="AK5" s="262" t="str">
        <f>payesh!O18</f>
        <v>مرحله ت3</v>
      </c>
      <c r="AL5" s="262" t="str">
        <f>payesh!P18</f>
        <v>مرحله ت(3)</v>
      </c>
      <c r="AM5" s="262" t="str">
        <f>payesh!Q18</f>
        <v>مرحله ت3</v>
      </c>
      <c r="AN5" s="262" t="str">
        <f>payesh!R18</f>
        <v>مرحله ت 3</v>
      </c>
      <c r="AO5" s="262" t="str">
        <f>payesh!S18</f>
        <v>مرحله ت(3)</v>
      </c>
      <c r="AP5" s="262" t="str">
        <f>payesh!T18</f>
        <v>مرحله ت3</v>
      </c>
      <c r="AQ5" s="262" t="str">
        <f>payesh!U18</f>
        <v>مرحله ت3</v>
      </c>
      <c r="AR5" s="262" t="str">
        <f>payesh!V18</f>
        <v>مرحله ت 3</v>
      </c>
      <c r="AS5" s="262" t="str">
        <f>payesh!W18</f>
        <v>مرحله ت3</v>
      </c>
      <c r="AT5" s="262" t="str">
        <f>payesh!X18</f>
        <v>مرحله پ 9</v>
      </c>
      <c r="AU5" s="262" t="str">
        <f>payesh!Y18</f>
        <v>مرحله پ 5</v>
      </c>
      <c r="AV5" s="262" t="str">
        <f>payesh!Z18</f>
        <v>مرحله پ 5</v>
      </c>
      <c r="AW5" s="262" t="str">
        <f>payesh!AA18</f>
        <v>پ2</v>
      </c>
      <c r="AX5" s="262" t="str">
        <f>payesh!AB18</f>
        <v>مرحله پ 2</v>
      </c>
      <c r="AY5" s="262">
        <f>payesh!AC18</f>
        <v>0</v>
      </c>
      <c r="AZ5" s="262">
        <f>payesh!AD18</f>
        <v>0</v>
      </c>
      <c r="BA5" s="262">
        <f>payesh!AE18</f>
        <v>0</v>
      </c>
      <c r="BB5" s="262">
        <f>payesh!AF18</f>
        <v>0</v>
      </c>
      <c r="BC5" s="262">
        <f>payesh!AG18</f>
        <v>0</v>
      </c>
      <c r="BD5" s="262">
        <f>payesh!AH18</f>
        <v>0</v>
      </c>
      <c r="BE5" s="262">
        <f>payesh!AI18</f>
        <v>0</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x554ial0smaTiP6EsLcsw9pRUTY4ztuUAqav+pAXKVUOhHI0vIbMyKQ7lflUTyNOP++wfJN+P/d+VuXPf2Q6fg==" saltValue="l2hV1yJZGEQ7PpD/0L38P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435</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434</v>
      </c>
      <c r="EE3" s="752"/>
      <c r="EF3" s="752"/>
      <c r="EG3" s="752"/>
      <c r="EH3" s="752"/>
      <c r="EI3" s="753"/>
      <c r="EJ3" s="756" t="str">
        <f>ED3</f>
        <v>گزارش پیشرفت مالی تا پایان ……….. ماه ……….- (مبالغ به ریال)</v>
      </c>
      <c r="EK3" s="757"/>
      <c r="EL3" s="757"/>
      <c r="EM3" s="758"/>
    </row>
    <row r="4" spans="2:143" x14ac:dyDescent="0.4">
      <c r="B4" s="747"/>
      <c r="C4" s="750"/>
      <c r="D4" s="575" t="str">
        <f>payesh!E5</f>
        <v>شهرک ولیعصر</v>
      </c>
      <c r="E4" s="576" t="str">
        <f>payesh!F5</f>
        <v>شهرک ولیعصر</v>
      </c>
      <c r="F4" s="576" t="str">
        <f>payesh!G5</f>
        <v>بانهلان</v>
      </c>
      <c r="G4" s="576" t="str">
        <f>payesh!H5</f>
        <v>بانهلان</v>
      </c>
      <c r="H4" s="576" t="str">
        <f>payesh!I5</f>
        <v>شهرک ولیعصر</v>
      </c>
      <c r="I4" s="576" t="str">
        <f>payesh!J5</f>
        <v>شهرک ولی عصر</v>
      </c>
      <c r="J4" s="576" t="str">
        <f>payesh!K5</f>
        <v>چشمه شیرین</v>
      </c>
      <c r="K4" s="576" t="str">
        <f>payesh!L5</f>
        <v>چشمه شیرین</v>
      </c>
      <c r="L4" s="576" t="str">
        <f>payesh!M5</f>
        <v>چشمه شیرین</v>
      </c>
      <c r="M4" s="576" t="str">
        <f>payesh!N5</f>
        <v>زید</v>
      </c>
      <c r="N4" s="576" t="str">
        <f>payesh!O5</f>
        <v>زید</v>
      </c>
      <c r="O4" s="576" t="str">
        <f>payesh!P5</f>
        <v>زید</v>
      </c>
      <c r="P4" s="576" t="str">
        <f>payesh!Q5</f>
        <v>آابهر</v>
      </c>
      <c r="Q4" s="576" t="str">
        <f>payesh!R5</f>
        <v>چشمه شیرین</v>
      </c>
      <c r="R4" s="576" t="str">
        <f>payesh!S5</f>
        <v>شهرک ولی عصر</v>
      </c>
      <c r="S4" s="576" t="str">
        <f>payesh!T5</f>
        <v>شهرک ولی عصر</v>
      </c>
      <c r="T4" s="576" t="str">
        <f>payesh!U5</f>
        <v>شهرک ولی عصر</v>
      </c>
      <c r="U4" s="576" t="str">
        <f>payesh!V5</f>
        <v>چشمه شیرین</v>
      </c>
      <c r="V4" s="576" t="str">
        <f>payesh!W5</f>
        <v>آبهر</v>
      </c>
      <c r="W4" s="576" t="str">
        <f>payesh!X5</f>
        <v xml:space="preserve">زید </v>
      </c>
      <c r="X4" s="576" t="str">
        <f>payesh!Y5</f>
        <v>گله دار</v>
      </c>
      <c r="Y4" s="576" t="str">
        <f>payesh!Z5</f>
        <v xml:space="preserve">زرانگوش </v>
      </c>
      <c r="Z4" s="576" t="str">
        <f>payesh!AA5</f>
        <v xml:space="preserve">تلخاب </v>
      </c>
      <c r="AA4" s="576" t="str">
        <f>payesh!AB5</f>
        <v xml:space="preserve">کچ کوبان </v>
      </c>
      <c r="AB4" s="576">
        <f>payesh!AC5</f>
        <v>0</v>
      </c>
      <c r="AC4" s="576">
        <f>payesh!AD5</f>
        <v>0</v>
      </c>
      <c r="AD4" s="576">
        <f>payesh!AE5</f>
        <v>0</v>
      </c>
      <c r="AE4" s="576">
        <f>payesh!AF5</f>
        <v>0</v>
      </c>
      <c r="AF4" s="576">
        <f>payesh!AG5</f>
        <v>0</v>
      </c>
      <c r="AG4" s="576">
        <f>payesh!AH5</f>
        <v>0</v>
      </c>
      <c r="AH4" s="576">
        <f>payesh!AI5</f>
        <v>0</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427</v>
      </c>
      <c r="EE4" s="754" t="s">
        <v>261</v>
      </c>
      <c r="EF4" s="754" t="s">
        <v>262</v>
      </c>
      <c r="EG4" s="754" t="s">
        <v>263</v>
      </c>
      <c r="EH4" s="754" t="s">
        <v>264</v>
      </c>
      <c r="EI4" s="754" t="s">
        <v>428</v>
      </c>
      <c r="EJ4" s="761" t="s">
        <v>90</v>
      </c>
      <c r="EK4" s="763" t="s">
        <v>279</v>
      </c>
      <c r="EL4" s="763" t="s">
        <v>280</v>
      </c>
      <c r="EM4" s="765" t="s">
        <v>265</v>
      </c>
    </row>
    <row r="5" spans="2:143" ht="34.5" customHeight="1" thickBot="1" x14ac:dyDescent="0.45">
      <c r="B5" s="748"/>
      <c r="C5" s="751"/>
      <c r="D5" s="578" t="str">
        <f>payesh!E6</f>
        <v>گل مریم</v>
      </c>
      <c r="E5" s="579" t="str">
        <f>payesh!F6</f>
        <v>باران</v>
      </c>
      <c r="F5" s="579" t="str">
        <f>payesh!G6</f>
        <v>همدلان</v>
      </c>
      <c r="G5" s="579" t="str">
        <f>payesh!H6</f>
        <v>ارمیتا</v>
      </c>
      <c r="H5" s="579" t="str">
        <f>payesh!I6</f>
        <v>شیوا</v>
      </c>
      <c r="I5" s="579" t="str">
        <f>payesh!J6</f>
        <v>میثاق</v>
      </c>
      <c r="J5" s="579" t="str">
        <f>payesh!K6</f>
        <v>ماهک</v>
      </c>
      <c r="K5" s="579" t="str">
        <f>payesh!L6</f>
        <v>گل نرگس</v>
      </c>
      <c r="L5" s="579" t="str">
        <f>payesh!M6</f>
        <v>قاصدک</v>
      </c>
      <c r="M5" s="579" t="str">
        <f>payesh!N6</f>
        <v>توحید</v>
      </c>
      <c r="N5" s="579" t="str">
        <f>payesh!O6</f>
        <v>وحدت</v>
      </c>
      <c r="O5" s="579" t="str">
        <f>payesh!P6</f>
        <v>عترت</v>
      </c>
      <c r="P5" s="579" t="str">
        <f>payesh!Q6</f>
        <v>زاگرس</v>
      </c>
      <c r="Q5" s="579" t="str">
        <f>payesh!R6</f>
        <v>یاس</v>
      </c>
      <c r="R5" s="579" t="str">
        <f>payesh!S6</f>
        <v xml:space="preserve">همدم </v>
      </c>
      <c r="S5" s="579" t="str">
        <f>payesh!T6</f>
        <v>ارشت</v>
      </c>
      <c r="T5" s="579" t="str">
        <f>payesh!U6</f>
        <v>کبیرکوه</v>
      </c>
      <c r="U5" s="579" t="str">
        <f>payesh!V6</f>
        <v>سیمره</v>
      </c>
      <c r="V5" s="579" t="str">
        <f>payesh!W6</f>
        <v>لارت</v>
      </c>
      <c r="W5" s="579" t="str">
        <f>payesh!X6</f>
        <v>آفتاب</v>
      </c>
      <c r="X5" s="579" t="str">
        <f>payesh!Y6</f>
        <v xml:space="preserve">نگین </v>
      </c>
      <c r="Y5" s="579" t="str">
        <f>payesh!Z6</f>
        <v xml:space="preserve">صداقت </v>
      </c>
      <c r="Z5" s="579" t="str">
        <f>payesh!AA6</f>
        <v xml:space="preserve">گلاره </v>
      </c>
      <c r="AA5" s="579" t="str">
        <f>payesh!AB6</f>
        <v xml:space="preserve">دنیا </v>
      </c>
      <c r="AB5" s="579">
        <f>payesh!AC6</f>
        <v>0</v>
      </c>
      <c r="AC5" s="579">
        <f>payesh!AD6</f>
        <v>0</v>
      </c>
      <c r="AD5" s="579">
        <f>payesh!AE6</f>
        <v>0</v>
      </c>
      <c r="AE5" s="579">
        <f>payesh!AF6</f>
        <v>0</v>
      </c>
      <c r="AF5" s="579">
        <f>payesh!AG6</f>
        <v>0</v>
      </c>
      <c r="AG5" s="579">
        <f>payesh!AH6</f>
        <v>0</v>
      </c>
      <c r="AH5" s="579">
        <f>payesh!AI6</f>
        <v>0</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28" t="s">
        <v>430</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431</v>
      </c>
      <c r="C15" s="737"/>
      <c r="D15" s="737"/>
      <c r="E15" s="737"/>
      <c r="F15" s="737"/>
      <c r="G15" s="737"/>
      <c r="H15" s="737"/>
      <c r="I15" s="737"/>
      <c r="J15" s="738"/>
      <c r="K15" s="739" t="s">
        <v>432</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433</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algorithmName="SHA-512" hashValue="Apvdnewvf8BochOx7DNp9B5F7O95nNpzqYwLWwMyvKJIxHodi3a7G474IbNyYTwrEEgg0KugA0tI9I4hvv0Yzw==" saltValue="cJjTV/79iJcQCraOHRtNZw=="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2016-08-11T06:37:39Z</dcterms:modified>
</cp:coreProperties>
</file>